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aerocivil-my.sharepoint.com/personal/claudia_ayala_aerocivil_gov_co/Documents/Desktop/"/>
    </mc:Choice>
  </mc:AlternateContent>
  <xr:revisionPtr revIDLastSave="0" documentId="8_{184F6E03-FF10-435F-933C-D51DAA2E3D7C}" xr6:coauthVersionLast="47" xr6:coauthVersionMax="47" xr10:uidLastSave="{00000000-0000-0000-0000-000000000000}"/>
  <bookViews>
    <workbookView xWindow="-120" yWindow="-120" windowWidth="29040" windowHeight="15840" tabRatio="785" xr2:uid="{00000000-000D-0000-FFFF-FFFF00000000}"/>
  </bookViews>
  <sheets>
    <sheet name="PORTADA" sheetId="9" r:id="rId1"/>
    <sheet name="1. INSTITUCIONALIDAD 2024" sheetId="25" r:id="rId2"/>
    <sheet name="2. CONECTIVIDAD 2024" sheetId="26" r:id="rId3"/>
    <sheet name="3. COMPETITIVIDAD 2024" sheetId="27" r:id="rId4"/>
    <sheet name="4. INFRAESTRUCTURA P TRANSFORMA" sheetId="36" r:id="rId5"/>
    <sheet name="5. SOSTENIBIL AMBIENTAL2024" sheetId="28" r:id="rId6"/>
    <sheet name="6. INDUSTRIA CAD SUM. 2024" sheetId="29" r:id="rId7"/>
    <sheet name="7. SEG OPERAC Y AV CI 2024 " sheetId="34" r:id="rId8"/>
    <sheet name=" 8.DESARR TALEN HUMAN0 2024" sheetId="24" r:id="rId9"/>
    <sheet name="9. CONSOLIDACION TRANSFORM 2024" sheetId="35" r:id="rId10"/>
  </sheets>
  <externalReferences>
    <externalReference r:id="rId11"/>
  </externalReferences>
  <definedNames>
    <definedName name="_xlnm._FilterDatabase" localSheetId="1" hidden="1">'1. INSTITUCIONALIDAD 2024'!$M$2:$P$2</definedName>
    <definedName name="_xlnm._FilterDatabase" localSheetId="4" hidden="1">'4. INFRAESTRUCTURA P TRANSFORMA'!$A$2:$AQ$100</definedName>
    <definedName name="_xlnm._FilterDatabase" localSheetId="9" hidden="1">'9. CONSOLIDACION TRANSFORM 2024'!$Z$2:$AB$177</definedName>
    <definedName name="_xlnm.Print_Area" localSheetId="1">'1. INSTITUCIONALIDAD 2024'!$A$1:$P$72</definedName>
    <definedName name="_xlnm.Print_Area" localSheetId="2">'2. CONECTIVIDAD 2024'!$A$1:$P$54</definedName>
    <definedName name="_xlnm.Print_Area" localSheetId="3">'3. COMPETITIVIDAD 2024'!$A$1:$P$34</definedName>
    <definedName name="_xlnm.Print_Area" localSheetId="6">'6. INDUSTRIA CAD SUM. 2024'!$A$1:$P$64</definedName>
    <definedName name="_xlnm.Print_Area" localSheetId="7">'7. SEG OPERAC Y AV CI 2024 '!$A$1:$P$82</definedName>
    <definedName name="_xlnm.Print_Area" localSheetId="9">'9. CONSOLIDACION TRANSFORM 2024'!$A$1:$P$177</definedName>
    <definedName name="_xlnm.Print_Area" localSheetId="0">PORTADA!$A$1:$E$6</definedName>
    <definedName name="_xlnm.Print_Titles" localSheetId="1">'1. INSTITUCIONALIDAD 2024'!$1:$2</definedName>
    <definedName name="_xlnm.Print_Titles" localSheetId="3">'3. COMPETITIVIDAD 2024'!$1:$2</definedName>
    <definedName name="_xlnm.Print_Titles" localSheetId="5">'5. SOSTENIBIL AMBIENTAL2024'!$1:$2</definedName>
    <definedName name="_xlnm.Print_Titles" localSheetId="7">'7. SEG OPERAC Y AV CI 2024 '!$1:$2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27" l="1"/>
  <c r="S16" i="27"/>
  <c r="R16" i="27"/>
  <c r="Q16" i="27"/>
  <c r="U16" i="27" s="1"/>
  <c r="T15" i="27"/>
  <c r="S15" i="27"/>
  <c r="R15" i="27"/>
  <c r="Q15" i="27"/>
  <c r="U15" i="27" s="1"/>
  <c r="T14" i="27"/>
  <c r="S14" i="27"/>
  <c r="R14" i="27"/>
  <c r="Q14" i="27"/>
  <c r="U14" i="27" s="1"/>
  <c r="T13" i="27"/>
  <c r="S13" i="27"/>
  <c r="R13" i="27"/>
  <c r="Q13" i="27"/>
  <c r="U13" i="27" s="1"/>
  <c r="T12" i="27"/>
  <c r="S12" i="27"/>
  <c r="R12" i="27"/>
  <c r="Q12" i="27"/>
  <c r="U12" i="27" s="1"/>
  <c r="T11" i="27"/>
  <c r="S11" i="27"/>
  <c r="R11" i="27"/>
  <c r="Q11" i="27"/>
  <c r="U11" i="27" s="1"/>
  <c r="T30" i="26"/>
  <c r="S30" i="26"/>
  <c r="R30" i="26"/>
  <c r="Q30" i="26"/>
  <c r="U30" i="26" s="1"/>
  <c r="T29" i="26"/>
  <c r="S29" i="26"/>
  <c r="R29" i="26"/>
  <c r="Q29" i="26"/>
  <c r="T28" i="26"/>
  <c r="S28" i="26"/>
  <c r="R28" i="26"/>
  <c r="Q28" i="26"/>
  <c r="U28" i="26" s="1"/>
  <c r="T27" i="26"/>
  <c r="S27" i="26"/>
  <c r="R27" i="26"/>
  <c r="Q27" i="26"/>
  <c r="U27" i="26" s="1"/>
  <c r="U26" i="26"/>
  <c r="T26" i="26"/>
  <c r="S26" i="26"/>
  <c r="R26" i="26"/>
  <c r="Q26" i="26"/>
  <c r="U25" i="26"/>
  <c r="T25" i="26"/>
  <c r="S25" i="26"/>
  <c r="R25" i="26"/>
  <c r="Q25" i="26"/>
  <c r="T24" i="26"/>
  <c r="S24" i="26"/>
  <c r="R24" i="26"/>
  <c r="Q24" i="26"/>
  <c r="U24" i="26" s="1"/>
  <c r="T23" i="26"/>
  <c r="S23" i="26"/>
  <c r="R23" i="26"/>
  <c r="Q23" i="26"/>
  <c r="U23" i="26" s="1"/>
  <c r="T22" i="26"/>
  <c r="S22" i="26"/>
  <c r="R22" i="26"/>
  <c r="Q22" i="26"/>
  <c r="U22" i="26" s="1"/>
  <c r="T21" i="26"/>
  <c r="S21" i="26"/>
  <c r="R21" i="26"/>
  <c r="Q21" i="26"/>
  <c r="U21" i="26" s="1"/>
  <c r="T20" i="26"/>
  <c r="S20" i="26"/>
  <c r="R20" i="26"/>
  <c r="Q20" i="26"/>
  <c r="U20" i="26" s="1"/>
  <c r="T19" i="26"/>
  <c r="S19" i="26"/>
  <c r="R19" i="26"/>
  <c r="Q19" i="26"/>
  <c r="U29" i="26" l="1"/>
  <c r="U19" i="26"/>
  <c r="T54" i="26" l="1"/>
  <c r="S54" i="26"/>
  <c r="R54" i="26"/>
  <c r="Q54" i="26"/>
  <c r="T53" i="26"/>
  <c r="S53" i="26"/>
  <c r="R53" i="26"/>
  <c r="Q53" i="26"/>
  <c r="T52" i="26"/>
  <c r="S52" i="26"/>
  <c r="R52" i="26"/>
  <c r="Q52" i="26"/>
  <c r="T51" i="26"/>
  <c r="S51" i="26"/>
  <c r="R51" i="26"/>
  <c r="Q51" i="26"/>
  <c r="T50" i="26"/>
  <c r="S50" i="26"/>
  <c r="R50" i="26"/>
  <c r="Q50" i="26"/>
  <c r="T49" i="26"/>
  <c r="S49" i="26"/>
  <c r="R49" i="26"/>
  <c r="Q49" i="26"/>
  <c r="U49" i="26" l="1"/>
  <c r="U50" i="26"/>
  <c r="U51" i="26"/>
  <c r="U54" i="26"/>
  <c r="U52" i="26"/>
  <c r="U53" i="26"/>
  <c r="T78" i="36"/>
  <c r="S78" i="36"/>
  <c r="R78" i="36"/>
  <c r="Q78" i="36"/>
  <c r="T77" i="36"/>
  <c r="S77" i="36"/>
  <c r="R77" i="36"/>
  <c r="Q77" i="36"/>
  <c r="T76" i="36"/>
  <c r="S76" i="36"/>
  <c r="R76" i="36"/>
  <c r="Q76" i="36"/>
  <c r="T75" i="36"/>
  <c r="S75" i="36"/>
  <c r="R75" i="36"/>
  <c r="Q75" i="36"/>
  <c r="T74" i="36"/>
  <c r="S74" i="36"/>
  <c r="R74" i="36"/>
  <c r="Q74" i="36"/>
  <c r="T73" i="36"/>
  <c r="S73" i="36"/>
  <c r="R73" i="36"/>
  <c r="Q73" i="36"/>
  <c r="T72" i="36"/>
  <c r="S72" i="36"/>
  <c r="R72" i="36"/>
  <c r="Q72" i="36"/>
  <c r="T71" i="36"/>
  <c r="S71" i="36"/>
  <c r="R71" i="36"/>
  <c r="Q71" i="36"/>
  <c r="Q157" i="35" l="1"/>
  <c r="R157" i="35"/>
  <c r="S157" i="35"/>
  <c r="T157" i="35"/>
  <c r="U157" i="35" l="1"/>
  <c r="Q33" i="26"/>
  <c r="I77" i="25" l="1"/>
  <c r="I73" i="25"/>
  <c r="I63" i="25"/>
  <c r="I53" i="25"/>
  <c r="I43" i="25"/>
  <c r="I33" i="25"/>
  <c r="I9" i="25"/>
  <c r="I3" i="25"/>
  <c r="I27" i="25"/>
  <c r="T46" i="25" l="1"/>
  <c r="S46" i="25"/>
  <c r="R46" i="25"/>
  <c r="Q46" i="25"/>
  <c r="T45" i="25"/>
  <c r="S45" i="25"/>
  <c r="R45" i="25"/>
  <c r="Q45" i="25"/>
  <c r="T44" i="25"/>
  <c r="S44" i="25"/>
  <c r="R44" i="25"/>
  <c r="Q44" i="25"/>
  <c r="T43" i="25"/>
  <c r="S43" i="25"/>
  <c r="R43" i="25"/>
  <c r="Q43" i="25"/>
  <c r="T54" i="25"/>
  <c r="S54" i="25"/>
  <c r="R54" i="25"/>
  <c r="Q54" i="25"/>
  <c r="T53" i="25"/>
  <c r="S53" i="25"/>
  <c r="R53" i="25"/>
  <c r="Q53" i="25"/>
  <c r="T52" i="25"/>
  <c r="S52" i="25"/>
  <c r="R52" i="25"/>
  <c r="Q52" i="25"/>
  <c r="T51" i="25"/>
  <c r="S51" i="25"/>
  <c r="R51" i="25"/>
  <c r="Q51" i="25"/>
  <c r="T50" i="25"/>
  <c r="S50" i="25"/>
  <c r="R50" i="25"/>
  <c r="Q50" i="25"/>
  <c r="T49" i="25"/>
  <c r="S49" i="25"/>
  <c r="R49" i="25"/>
  <c r="Q49" i="25"/>
  <c r="T48" i="25"/>
  <c r="S48" i="25"/>
  <c r="R48" i="25"/>
  <c r="Q48" i="25"/>
  <c r="T47" i="25"/>
  <c r="S47" i="25"/>
  <c r="R47" i="25"/>
  <c r="Q47" i="25"/>
  <c r="U44" i="25" l="1"/>
  <c r="U43" i="25"/>
  <c r="U45" i="25"/>
  <c r="U46" i="25"/>
  <c r="U52" i="25"/>
  <c r="U47" i="25"/>
  <c r="U53" i="25"/>
  <c r="U48" i="25"/>
  <c r="U50" i="25"/>
  <c r="U54" i="25"/>
  <c r="U49" i="25"/>
  <c r="U51" i="25"/>
  <c r="T42" i="29" l="1"/>
  <c r="S42" i="29"/>
  <c r="R42" i="29"/>
  <c r="Q42" i="29"/>
  <c r="U42" i="29" s="1"/>
  <c r="T41" i="29"/>
  <c r="S41" i="29"/>
  <c r="R41" i="29"/>
  <c r="Q41" i="29"/>
  <c r="T40" i="29"/>
  <c r="S40" i="29"/>
  <c r="R40" i="29"/>
  <c r="Q40" i="29"/>
  <c r="T39" i="29"/>
  <c r="S39" i="29"/>
  <c r="R39" i="29"/>
  <c r="Q39" i="29"/>
  <c r="T38" i="29"/>
  <c r="S38" i="29"/>
  <c r="R38" i="29"/>
  <c r="Q38" i="29"/>
  <c r="T37" i="29"/>
  <c r="S37" i="29"/>
  <c r="R37" i="29"/>
  <c r="Q37" i="29"/>
  <c r="U37" i="29" s="1"/>
  <c r="T36" i="29"/>
  <c r="S36" i="29"/>
  <c r="R36" i="29"/>
  <c r="Q36" i="29"/>
  <c r="U36" i="29" s="1"/>
  <c r="T35" i="29"/>
  <c r="S35" i="29"/>
  <c r="R35" i="29"/>
  <c r="Q35" i="29"/>
  <c r="U35" i="29" s="1"/>
  <c r="T34" i="29"/>
  <c r="S34" i="29"/>
  <c r="R34" i="29"/>
  <c r="Q34" i="29"/>
  <c r="U34" i="29" s="1"/>
  <c r="T33" i="29"/>
  <c r="S33" i="29"/>
  <c r="R33" i="29"/>
  <c r="Q33" i="29"/>
  <c r="U33" i="29" s="1"/>
  <c r="U38" i="29" l="1"/>
  <c r="U39" i="29"/>
  <c r="U40" i="29"/>
  <c r="U41" i="29"/>
  <c r="T40" i="25"/>
  <c r="S40" i="25"/>
  <c r="R40" i="25"/>
  <c r="Q40" i="25"/>
  <c r="T39" i="25"/>
  <c r="S39" i="25"/>
  <c r="R39" i="25"/>
  <c r="Q39" i="25"/>
  <c r="U40" i="25" l="1"/>
  <c r="U39" i="25"/>
  <c r="T38" i="36"/>
  <c r="S38" i="36"/>
  <c r="R38" i="36"/>
  <c r="Q38" i="36"/>
  <c r="T37" i="36"/>
  <c r="S37" i="36"/>
  <c r="R37" i="36"/>
  <c r="Q37" i="36"/>
  <c r="T36" i="36"/>
  <c r="S36" i="36"/>
  <c r="R36" i="36"/>
  <c r="Q36" i="36"/>
  <c r="T35" i="36"/>
  <c r="S35" i="36"/>
  <c r="R35" i="36"/>
  <c r="Q35" i="36"/>
  <c r="T34" i="36"/>
  <c r="S34" i="36"/>
  <c r="R34" i="36"/>
  <c r="Q34" i="36"/>
  <c r="T33" i="36"/>
  <c r="S33" i="36"/>
  <c r="R33" i="36"/>
  <c r="Q33" i="36"/>
  <c r="I33" i="36"/>
  <c r="T64" i="36"/>
  <c r="S64" i="36"/>
  <c r="R64" i="36"/>
  <c r="Q64" i="36"/>
  <c r="T63" i="36"/>
  <c r="S63" i="36"/>
  <c r="R63" i="36"/>
  <c r="Q63" i="36"/>
  <c r="T62" i="36"/>
  <c r="S62" i="36"/>
  <c r="R62" i="36"/>
  <c r="Q62" i="36"/>
  <c r="T61" i="36"/>
  <c r="S61" i="36"/>
  <c r="R61" i="36"/>
  <c r="Q61" i="36"/>
  <c r="T60" i="36"/>
  <c r="S60" i="36"/>
  <c r="R60" i="36"/>
  <c r="Q60" i="36"/>
  <c r="T59" i="36"/>
  <c r="S59" i="36"/>
  <c r="R59" i="36"/>
  <c r="Q59" i="36"/>
  <c r="T54" i="36"/>
  <c r="S54" i="36"/>
  <c r="R54" i="36"/>
  <c r="Q54" i="36"/>
  <c r="T53" i="36"/>
  <c r="S53" i="36"/>
  <c r="R53" i="36"/>
  <c r="Q53" i="36"/>
  <c r="T32" i="28"/>
  <c r="S32" i="28"/>
  <c r="R32" i="28"/>
  <c r="Q32" i="28"/>
  <c r="T31" i="28"/>
  <c r="S31" i="28"/>
  <c r="R31" i="28"/>
  <c r="Q31" i="28"/>
  <c r="T30" i="28"/>
  <c r="S30" i="28"/>
  <c r="R30" i="28"/>
  <c r="Q30" i="28"/>
  <c r="T29" i="28"/>
  <c r="S29" i="28"/>
  <c r="R29" i="28"/>
  <c r="Q29" i="28"/>
  <c r="U30" i="28" l="1"/>
  <c r="U29" i="28"/>
  <c r="U36" i="36"/>
  <c r="U38" i="36"/>
  <c r="U35" i="36"/>
  <c r="U34" i="36"/>
  <c r="U61" i="36"/>
  <c r="U37" i="36"/>
  <c r="U33" i="36"/>
  <c r="U60" i="36"/>
  <c r="U62" i="36"/>
  <c r="U64" i="36"/>
  <c r="U63" i="36"/>
  <c r="U54" i="36"/>
  <c r="U59" i="36"/>
  <c r="U53" i="36"/>
  <c r="U32" i="28"/>
  <c r="U31" i="28"/>
  <c r="Q3" i="27" l="1"/>
  <c r="R3" i="27"/>
  <c r="S3" i="27"/>
  <c r="T3" i="27"/>
  <c r="Q4" i="27"/>
  <c r="R4" i="27"/>
  <c r="S4" i="27"/>
  <c r="T4" i="27"/>
  <c r="Q5" i="27"/>
  <c r="R5" i="27"/>
  <c r="S5" i="27"/>
  <c r="T5" i="27"/>
  <c r="Q6" i="27"/>
  <c r="R6" i="27"/>
  <c r="T6" i="27"/>
  <c r="T68" i="36"/>
  <c r="Y67" i="36" s="1"/>
  <c r="S68" i="36"/>
  <c r="X67" i="36" s="1"/>
  <c r="R68" i="36"/>
  <c r="W67" i="36" s="1"/>
  <c r="Q68" i="36"/>
  <c r="T67" i="36"/>
  <c r="S67" i="36"/>
  <c r="R67" i="36"/>
  <c r="Q67" i="36"/>
  <c r="T26" i="36"/>
  <c r="S26" i="36"/>
  <c r="R26" i="36"/>
  <c r="Q26" i="36"/>
  <c r="T25" i="36"/>
  <c r="S25" i="36"/>
  <c r="R25" i="36"/>
  <c r="T24" i="36"/>
  <c r="S24" i="36"/>
  <c r="R24" i="36"/>
  <c r="Q24" i="36"/>
  <c r="T23" i="36"/>
  <c r="S23" i="36"/>
  <c r="R23" i="36"/>
  <c r="Q23" i="36"/>
  <c r="T24" i="29"/>
  <c r="S24" i="29"/>
  <c r="R24" i="29"/>
  <c r="Q24" i="29"/>
  <c r="U24" i="29" s="1"/>
  <c r="T23" i="29"/>
  <c r="S23" i="29"/>
  <c r="R23" i="29"/>
  <c r="Q23" i="29"/>
  <c r="T22" i="29"/>
  <c r="S22" i="29"/>
  <c r="R22" i="29"/>
  <c r="Q22" i="29"/>
  <c r="U22" i="29" s="1"/>
  <c r="T21" i="29"/>
  <c r="S21" i="29"/>
  <c r="R21" i="29"/>
  <c r="Q21" i="29"/>
  <c r="T20" i="29"/>
  <c r="S20" i="29"/>
  <c r="R20" i="29"/>
  <c r="Q20" i="29"/>
  <c r="U20" i="29" s="1"/>
  <c r="T19" i="29"/>
  <c r="S19" i="29"/>
  <c r="R19" i="29"/>
  <c r="Q19" i="29"/>
  <c r="T18" i="29"/>
  <c r="S18" i="29"/>
  <c r="R18" i="29"/>
  <c r="Q18" i="29"/>
  <c r="U18" i="29" s="1"/>
  <c r="T17" i="29"/>
  <c r="S17" i="29"/>
  <c r="R17" i="29"/>
  <c r="Q17" i="29"/>
  <c r="U17" i="29" s="1"/>
  <c r="I17" i="29"/>
  <c r="T16" i="26"/>
  <c r="S16" i="26"/>
  <c r="R16" i="26"/>
  <c r="Q16" i="26"/>
  <c r="T15" i="26"/>
  <c r="S15" i="26"/>
  <c r="R15" i="26"/>
  <c r="Q15" i="26"/>
  <c r="I11" i="26"/>
  <c r="T18" i="26"/>
  <c r="S18" i="26"/>
  <c r="R18" i="26"/>
  <c r="Q18" i="26"/>
  <c r="T17" i="26"/>
  <c r="S17" i="26"/>
  <c r="R17" i="26"/>
  <c r="Q17" i="26"/>
  <c r="T14" i="26"/>
  <c r="S14" i="26"/>
  <c r="R14" i="26"/>
  <c r="Q14" i="26"/>
  <c r="T13" i="26"/>
  <c r="S13" i="26"/>
  <c r="R13" i="26"/>
  <c r="Q13" i="26"/>
  <c r="T12" i="26"/>
  <c r="S12" i="26"/>
  <c r="R12" i="26"/>
  <c r="Q12" i="26"/>
  <c r="T11" i="26"/>
  <c r="S11" i="26"/>
  <c r="R11" i="26"/>
  <c r="Q11" i="26"/>
  <c r="U4" i="27" l="1"/>
  <c r="U23" i="29"/>
  <c r="U6" i="27"/>
  <c r="U23" i="36"/>
  <c r="U5" i="27"/>
  <c r="U3" i="27"/>
  <c r="U19" i="29"/>
  <c r="U21" i="29"/>
  <c r="U25" i="36"/>
  <c r="W23" i="36"/>
  <c r="V23" i="36"/>
  <c r="X23" i="36"/>
  <c r="U67" i="36"/>
  <c r="U24" i="36"/>
  <c r="U16" i="26"/>
  <c r="U68" i="36"/>
  <c r="V67" i="36"/>
  <c r="U26" i="36"/>
  <c r="Y23" i="36"/>
  <c r="U11" i="26"/>
  <c r="U15" i="26"/>
  <c r="U12" i="26"/>
  <c r="U14" i="26"/>
  <c r="U18" i="26"/>
  <c r="U13" i="26"/>
  <c r="U17" i="26"/>
  <c r="T8" i="26" l="1"/>
  <c r="S8" i="26"/>
  <c r="R8" i="26"/>
  <c r="Q8" i="26"/>
  <c r="U8" i="26" l="1"/>
  <c r="T7" i="26"/>
  <c r="S7" i="26"/>
  <c r="R7" i="26"/>
  <c r="Q7" i="26"/>
  <c r="T6" i="26"/>
  <c r="S6" i="26"/>
  <c r="R6" i="26"/>
  <c r="Q6" i="26"/>
  <c r="T5" i="26"/>
  <c r="S5" i="26"/>
  <c r="R5" i="26"/>
  <c r="Q5" i="26"/>
  <c r="T4" i="26"/>
  <c r="S4" i="26"/>
  <c r="R4" i="26"/>
  <c r="Q4" i="26"/>
  <c r="T3" i="26"/>
  <c r="S3" i="26"/>
  <c r="R3" i="26"/>
  <c r="Q3" i="26"/>
  <c r="U7" i="26" l="1"/>
  <c r="U3" i="26"/>
  <c r="U4" i="26"/>
  <c r="U5" i="26"/>
  <c r="U6" i="26"/>
  <c r="T32" i="29" l="1"/>
  <c r="S32" i="29"/>
  <c r="R32" i="29"/>
  <c r="Q32" i="29"/>
  <c r="U32" i="29" s="1"/>
  <c r="T31" i="29"/>
  <c r="S31" i="29"/>
  <c r="R31" i="29"/>
  <c r="Q31" i="29"/>
  <c r="T30" i="29"/>
  <c r="S30" i="29"/>
  <c r="R30" i="29"/>
  <c r="Q30" i="29"/>
  <c r="U30" i="29" s="1"/>
  <c r="T29" i="29"/>
  <c r="S29" i="29"/>
  <c r="R29" i="29"/>
  <c r="Q29" i="29"/>
  <c r="T28" i="29"/>
  <c r="S28" i="29"/>
  <c r="R28" i="29"/>
  <c r="Q28" i="29"/>
  <c r="T27" i="29"/>
  <c r="S27" i="29"/>
  <c r="R27" i="29"/>
  <c r="Q27" i="29"/>
  <c r="T26" i="29"/>
  <c r="Y25" i="29" s="1"/>
  <c r="S26" i="29"/>
  <c r="R26" i="29"/>
  <c r="Q26" i="29"/>
  <c r="V25" i="29" s="1"/>
  <c r="T25" i="29"/>
  <c r="S25" i="29"/>
  <c r="R25" i="29"/>
  <c r="Q25" i="29"/>
  <c r="T16" i="29"/>
  <c r="S16" i="29"/>
  <c r="R16" i="29"/>
  <c r="Q16" i="29"/>
  <c r="U16" i="29" s="1"/>
  <c r="T15" i="29"/>
  <c r="S15" i="29"/>
  <c r="R15" i="29"/>
  <c r="Q15" i="29"/>
  <c r="T14" i="29"/>
  <c r="S14" i="29"/>
  <c r="R14" i="29"/>
  <c r="Q14" i="29"/>
  <c r="U14" i="29" s="1"/>
  <c r="T13" i="29"/>
  <c r="S13" i="29"/>
  <c r="R13" i="29"/>
  <c r="Q13" i="29"/>
  <c r="T12" i="29"/>
  <c r="S12" i="29"/>
  <c r="R12" i="29"/>
  <c r="Q12" i="29"/>
  <c r="T11" i="29"/>
  <c r="S11" i="29"/>
  <c r="R11" i="29"/>
  <c r="Q11" i="29"/>
  <c r="T10" i="29"/>
  <c r="S10" i="29"/>
  <c r="R10" i="29"/>
  <c r="Q10" i="29"/>
  <c r="T9" i="29"/>
  <c r="S9" i="29"/>
  <c r="R9" i="29"/>
  <c r="Q9" i="29"/>
  <c r="U25" i="29" l="1"/>
  <c r="U15" i="29"/>
  <c r="U13" i="29"/>
  <c r="U31" i="29"/>
  <c r="U12" i="29"/>
  <c r="U27" i="29"/>
  <c r="U29" i="29"/>
  <c r="U9" i="29"/>
  <c r="U10" i="29"/>
  <c r="U11" i="29"/>
  <c r="U28" i="29"/>
  <c r="X25" i="29"/>
  <c r="I25" i="29" s="1"/>
  <c r="U26" i="29"/>
  <c r="W25" i="29"/>
  <c r="T51" i="28" l="1"/>
  <c r="S51" i="28"/>
  <c r="R51" i="28"/>
  <c r="Q51" i="28"/>
  <c r="U51" i="28" l="1"/>
  <c r="T156" i="35"/>
  <c r="S156" i="35"/>
  <c r="R156" i="35"/>
  <c r="Q156" i="35"/>
  <c r="T155" i="35"/>
  <c r="S155" i="35"/>
  <c r="R155" i="35"/>
  <c r="Q155" i="35"/>
  <c r="T154" i="35"/>
  <c r="S154" i="35"/>
  <c r="R154" i="35"/>
  <c r="Q154" i="35"/>
  <c r="T153" i="35"/>
  <c r="S153" i="35"/>
  <c r="R153" i="35"/>
  <c r="Q153" i="35"/>
  <c r="U156" i="35" l="1"/>
  <c r="U154" i="35"/>
  <c r="U153" i="35"/>
  <c r="U155" i="35"/>
  <c r="T177" i="35" l="1"/>
  <c r="S177" i="35"/>
  <c r="R177" i="35"/>
  <c r="Q177" i="35"/>
  <c r="T176" i="35"/>
  <c r="S176" i="35"/>
  <c r="R176" i="35"/>
  <c r="Q176" i="35"/>
  <c r="T175" i="35"/>
  <c r="S175" i="35"/>
  <c r="R175" i="35"/>
  <c r="Q175" i="35"/>
  <c r="T174" i="35"/>
  <c r="S174" i="35"/>
  <c r="R174" i="35"/>
  <c r="Q174" i="35"/>
  <c r="T173" i="35"/>
  <c r="S173" i="35"/>
  <c r="R173" i="35"/>
  <c r="Q173" i="35"/>
  <c r="T172" i="35"/>
  <c r="S172" i="35"/>
  <c r="R172" i="35"/>
  <c r="Q172" i="35"/>
  <c r="T171" i="35"/>
  <c r="S171" i="35"/>
  <c r="R171" i="35"/>
  <c r="Q171" i="35"/>
  <c r="T170" i="35"/>
  <c r="S170" i="35"/>
  <c r="R170" i="35"/>
  <c r="Q170" i="35"/>
  <c r="T169" i="35"/>
  <c r="S169" i="35"/>
  <c r="R169" i="35"/>
  <c r="Q169" i="35"/>
  <c r="T168" i="35"/>
  <c r="S168" i="35"/>
  <c r="R168" i="35"/>
  <c r="Q168" i="35"/>
  <c r="T167" i="35"/>
  <c r="Y166" i="35" s="1"/>
  <c r="S167" i="35"/>
  <c r="X166" i="35" s="1"/>
  <c r="R167" i="35"/>
  <c r="W166" i="35" s="1"/>
  <c r="Q167" i="35"/>
  <c r="T166" i="35"/>
  <c r="S166" i="35"/>
  <c r="R166" i="35"/>
  <c r="Q166" i="35"/>
  <c r="T165" i="35"/>
  <c r="S165" i="35"/>
  <c r="R165" i="35"/>
  <c r="Q165" i="35"/>
  <c r="T164" i="35"/>
  <c r="S164" i="35"/>
  <c r="R164" i="35"/>
  <c r="Q164" i="35"/>
  <c r="T163" i="35"/>
  <c r="S163" i="35"/>
  <c r="R163" i="35"/>
  <c r="Q163" i="35"/>
  <c r="T162" i="35"/>
  <c r="S162" i="35"/>
  <c r="R162" i="35"/>
  <c r="Q162" i="35"/>
  <c r="T161" i="35"/>
  <c r="Y160" i="35" s="1"/>
  <c r="S161" i="35"/>
  <c r="X160" i="35" s="1"/>
  <c r="R161" i="35"/>
  <c r="W160" i="35" s="1"/>
  <c r="Q161" i="35"/>
  <c r="T160" i="35"/>
  <c r="S160" i="35"/>
  <c r="R160" i="35"/>
  <c r="Q160" i="35"/>
  <c r="T159" i="35"/>
  <c r="S159" i="35"/>
  <c r="X157" i="35" s="1"/>
  <c r="I157" i="35" s="1"/>
  <c r="R159" i="35"/>
  <c r="W157" i="35" s="1"/>
  <c r="Q159" i="35"/>
  <c r="V157" i="35" s="1"/>
  <c r="T158" i="35"/>
  <c r="S158" i="35"/>
  <c r="R158" i="35"/>
  <c r="Q158" i="35"/>
  <c r="T152" i="35"/>
  <c r="S152" i="35"/>
  <c r="R152" i="35"/>
  <c r="Q152" i="35"/>
  <c r="T151" i="35"/>
  <c r="S151" i="35"/>
  <c r="R151" i="35"/>
  <c r="Q151" i="35"/>
  <c r="T150" i="35"/>
  <c r="S150" i="35"/>
  <c r="R150" i="35"/>
  <c r="Q150" i="35"/>
  <c r="T149" i="35"/>
  <c r="S149" i="35"/>
  <c r="R149" i="35"/>
  <c r="Q149" i="35"/>
  <c r="T148" i="35"/>
  <c r="S148" i="35"/>
  <c r="R148" i="35"/>
  <c r="Q148" i="35"/>
  <c r="T147" i="35"/>
  <c r="S147" i="35"/>
  <c r="R147" i="35"/>
  <c r="Q147" i="35"/>
  <c r="T146" i="35"/>
  <c r="S146" i="35"/>
  <c r="R146" i="35"/>
  <c r="Q146" i="35"/>
  <c r="T145" i="35"/>
  <c r="S145" i="35"/>
  <c r="R145" i="35"/>
  <c r="Q145" i="35"/>
  <c r="T144" i="35"/>
  <c r="S144" i="35"/>
  <c r="R144" i="35"/>
  <c r="Q144" i="35"/>
  <c r="T143" i="35"/>
  <c r="S143" i="35"/>
  <c r="R143" i="35"/>
  <c r="Q143" i="35"/>
  <c r="T142" i="35"/>
  <c r="Y141" i="35" s="1"/>
  <c r="S142" i="35"/>
  <c r="X141" i="35" s="1"/>
  <c r="I141" i="35" s="1"/>
  <c r="R142" i="35"/>
  <c r="W141" i="35" s="1"/>
  <c r="Q142" i="35"/>
  <c r="T141" i="35"/>
  <c r="S141" i="35"/>
  <c r="R141" i="35"/>
  <c r="Q141" i="35"/>
  <c r="T140" i="35"/>
  <c r="S140" i="35"/>
  <c r="R140" i="35"/>
  <c r="Q140" i="35"/>
  <c r="T139" i="35"/>
  <c r="S139" i="35"/>
  <c r="R139" i="35"/>
  <c r="Q139" i="35"/>
  <c r="T138" i="35"/>
  <c r="Y137" i="35" s="1"/>
  <c r="S138" i="35"/>
  <c r="X137" i="35" s="1"/>
  <c r="R138" i="35"/>
  <c r="W137" i="35" s="1"/>
  <c r="Q138" i="35"/>
  <c r="V137" i="35" s="1"/>
  <c r="I137" i="35" s="1"/>
  <c r="T137" i="35"/>
  <c r="S137" i="35"/>
  <c r="R137" i="35"/>
  <c r="Q137" i="35"/>
  <c r="T136" i="35"/>
  <c r="S136" i="35"/>
  <c r="R136" i="35"/>
  <c r="Q136" i="35"/>
  <c r="T135" i="35"/>
  <c r="S135" i="35"/>
  <c r="R135" i="35"/>
  <c r="Q135" i="35"/>
  <c r="T134" i="35"/>
  <c r="S134" i="35"/>
  <c r="R134" i="35"/>
  <c r="Q134" i="35"/>
  <c r="T133" i="35"/>
  <c r="S133" i="35"/>
  <c r="R133" i="35"/>
  <c r="Q133" i="35"/>
  <c r="T132" i="35"/>
  <c r="S132" i="35"/>
  <c r="R132" i="35"/>
  <c r="Q132" i="35"/>
  <c r="T131" i="35"/>
  <c r="S131" i="35"/>
  <c r="R131" i="35"/>
  <c r="Q131" i="35"/>
  <c r="T130" i="35"/>
  <c r="S130" i="35"/>
  <c r="R130" i="35"/>
  <c r="Q130" i="35"/>
  <c r="T129" i="35"/>
  <c r="S129" i="35"/>
  <c r="R129" i="35"/>
  <c r="Q129" i="35"/>
  <c r="T128" i="35"/>
  <c r="S128" i="35"/>
  <c r="R128" i="35"/>
  <c r="Q128" i="35"/>
  <c r="T127" i="35"/>
  <c r="S127" i="35"/>
  <c r="R127" i="35"/>
  <c r="Q127" i="35"/>
  <c r="T126" i="35"/>
  <c r="S126" i="35"/>
  <c r="R126" i="35"/>
  <c r="Q126" i="35"/>
  <c r="T125" i="35"/>
  <c r="S125" i="35"/>
  <c r="R125" i="35"/>
  <c r="Q125" i="35"/>
  <c r="T124" i="35"/>
  <c r="S124" i="35"/>
  <c r="R124" i="35"/>
  <c r="Q124" i="35"/>
  <c r="T123" i="35"/>
  <c r="S123" i="35"/>
  <c r="R123" i="35"/>
  <c r="Q123" i="35"/>
  <c r="T122" i="35"/>
  <c r="S122" i="35"/>
  <c r="R122" i="35"/>
  <c r="Q122" i="35"/>
  <c r="T121" i="35"/>
  <c r="S121" i="35"/>
  <c r="R121" i="35"/>
  <c r="Q121" i="35"/>
  <c r="T120" i="35"/>
  <c r="Y119" i="35" s="1"/>
  <c r="S120" i="35"/>
  <c r="R120" i="35"/>
  <c r="Q120" i="35"/>
  <c r="T119" i="35"/>
  <c r="S119" i="35"/>
  <c r="R119" i="35"/>
  <c r="Q119" i="35"/>
  <c r="T118" i="35"/>
  <c r="S118" i="35"/>
  <c r="R118" i="35"/>
  <c r="Q118" i="35"/>
  <c r="T117" i="35"/>
  <c r="S117" i="35"/>
  <c r="R117" i="35"/>
  <c r="Q117" i="35"/>
  <c r="T116" i="35"/>
  <c r="S116" i="35"/>
  <c r="R116" i="35"/>
  <c r="Q116" i="35"/>
  <c r="T115" i="35"/>
  <c r="S115" i="35"/>
  <c r="R115" i="35"/>
  <c r="Q115" i="35"/>
  <c r="T114" i="35"/>
  <c r="S114" i="35"/>
  <c r="R114" i="35"/>
  <c r="Q114" i="35"/>
  <c r="T113" i="35"/>
  <c r="S113" i="35"/>
  <c r="R113" i="35"/>
  <c r="Q113" i="35"/>
  <c r="T112" i="35"/>
  <c r="S112" i="35"/>
  <c r="R112" i="35"/>
  <c r="Q112" i="35"/>
  <c r="T111" i="35"/>
  <c r="S111" i="35"/>
  <c r="R111" i="35"/>
  <c r="Q111" i="35"/>
  <c r="T110" i="35"/>
  <c r="Y109" i="35" s="1"/>
  <c r="S110" i="35"/>
  <c r="X109" i="35" s="1"/>
  <c r="I109" i="35" s="1"/>
  <c r="R110" i="35"/>
  <c r="W109" i="35" s="1"/>
  <c r="Q110" i="35"/>
  <c r="T109" i="35"/>
  <c r="S109" i="35"/>
  <c r="R109" i="35"/>
  <c r="Q109" i="35"/>
  <c r="T108" i="35"/>
  <c r="S108" i="35"/>
  <c r="R108" i="35"/>
  <c r="Q108" i="35"/>
  <c r="T107" i="35"/>
  <c r="S107" i="35"/>
  <c r="R107" i="35"/>
  <c r="Q107" i="35"/>
  <c r="T106" i="35"/>
  <c r="S106" i="35"/>
  <c r="R106" i="35"/>
  <c r="Q106" i="35"/>
  <c r="T105" i="35"/>
  <c r="S105" i="35"/>
  <c r="R105" i="35"/>
  <c r="Q105" i="35"/>
  <c r="T104" i="35"/>
  <c r="S104" i="35"/>
  <c r="R104" i="35"/>
  <c r="Q104" i="35"/>
  <c r="T103" i="35"/>
  <c r="S103" i="35"/>
  <c r="R103" i="35"/>
  <c r="Q103" i="35"/>
  <c r="T102" i="35"/>
  <c r="S102" i="35"/>
  <c r="X101" i="35" s="1"/>
  <c r="R102" i="35"/>
  <c r="W101" i="35" s="1"/>
  <c r="I101" i="35" s="1"/>
  <c r="Q102" i="35"/>
  <c r="T101" i="35"/>
  <c r="S101" i="35"/>
  <c r="R101" i="35"/>
  <c r="Q101" i="35"/>
  <c r="S100" i="35"/>
  <c r="R100" i="35"/>
  <c r="Q100" i="35"/>
  <c r="T99" i="35"/>
  <c r="S99" i="35"/>
  <c r="R99" i="35"/>
  <c r="Q99" i="35"/>
  <c r="T98" i="35"/>
  <c r="S98" i="35"/>
  <c r="R98" i="35"/>
  <c r="Q98" i="35"/>
  <c r="T97" i="35"/>
  <c r="S97" i="35"/>
  <c r="R97" i="35"/>
  <c r="Q97" i="35"/>
  <c r="T96" i="35"/>
  <c r="S96" i="35"/>
  <c r="R96" i="35"/>
  <c r="Q96" i="35"/>
  <c r="T95" i="35"/>
  <c r="S95" i="35"/>
  <c r="R95" i="35"/>
  <c r="Q95" i="35"/>
  <c r="T94" i="35"/>
  <c r="S94" i="35"/>
  <c r="R94" i="35"/>
  <c r="Q94" i="35"/>
  <c r="T93" i="35"/>
  <c r="S93" i="35"/>
  <c r="R93" i="35"/>
  <c r="Q93" i="35"/>
  <c r="T92" i="35"/>
  <c r="S92" i="35"/>
  <c r="R92" i="35"/>
  <c r="Q92" i="35"/>
  <c r="T91" i="35"/>
  <c r="S91" i="35"/>
  <c r="R91" i="35"/>
  <c r="Q91" i="35"/>
  <c r="T90" i="35"/>
  <c r="S90" i="35"/>
  <c r="R90" i="35"/>
  <c r="Q90" i="35"/>
  <c r="T89" i="35"/>
  <c r="S89" i="35"/>
  <c r="R89" i="35"/>
  <c r="Q89" i="35"/>
  <c r="T88" i="35"/>
  <c r="S88" i="35"/>
  <c r="R88" i="35"/>
  <c r="Q88" i="35"/>
  <c r="T87" i="35"/>
  <c r="S87" i="35"/>
  <c r="R87" i="35"/>
  <c r="Q87" i="35"/>
  <c r="T86" i="35"/>
  <c r="S86" i="35"/>
  <c r="R86" i="35"/>
  <c r="Q86" i="35"/>
  <c r="T85" i="35"/>
  <c r="S85" i="35"/>
  <c r="R85" i="35"/>
  <c r="Q85" i="35"/>
  <c r="T84" i="35"/>
  <c r="S84" i="35"/>
  <c r="R84" i="35"/>
  <c r="Q84" i="35"/>
  <c r="T83" i="35"/>
  <c r="S83" i="35"/>
  <c r="R83" i="35"/>
  <c r="Q83" i="35"/>
  <c r="T82" i="35"/>
  <c r="S82" i="35"/>
  <c r="R82" i="35"/>
  <c r="Q82" i="35"/>
  <c r="T81" i="35"/>
  <c r="S81" i="35"/>
  <c r="R81" i="35"/>
  <c r="Q81" i="35"/>
  <c r="T80" i="35"/>
  <c r="S80" i="35"/>
  <c r="R80" i="35"/>
  <c r="Q80" i="35"/>
  <c r="T79" i="35"/>
  <c r="S79" i="35"/>
  <c r="R79" i="35"/>
  <c r="Q79" i="35"/>
  <c r="T78" i="35"/>
  <c r="S78" i="35"/>
  <c r="R78" i="35"/>
  <c r="Q78" i="35"/>
  <c r="T77" i="35"/>
  <c r="S77" i="35"/>
  <c r="R77" i="35"/>
  <c r="Q77" i="35"/>
  <c r="T76" i="35"/>
  <c r="S76" i="35"/>
  <c r="R76" i="35"/>
  <c r="Q76" i="35"/>
  <c r="T75" i="35"/>
  <c r="S75" i="35"/>
  <c r="R75" i="35"/>
  <c r="Q75" i="35"/>
  <c r="T74" i="35"/>
  <c r="S74" i="35"/>
  <c r="R74" i="35"/>
  <c r="Q74" i="35"/>
  <c r="T73" i="35"/>
  <c r="S73" i="35"/>
  <c r="R73" i="35"/>
  <c r="Q73" i="35"/>
  <c r="T72" i="35"/>
  <c r="S72" i="35"/>
  <c r="R72" i="35"/>
  <c r="Q72" i="35"/>
  <c r="V71" i="35" s="1"/>
  <c r="T71" i="35"/>
  <c r="S71" i="35"/>
  <c r="R71" i="35"/>
  <c r="Q71" i="35"/>
  <c r="T70" i="35"/>
  <c r="S70" i="35"/>
  <c r="R70" i="35"/>
  <c r="Q70" i="35"/>
  <c r="T69" i="35"/>
  <c r="S69" i="35"/>
  <c r="R69" i="35"/>
  <c r="Q69" i="35"/>
  <c r="T68" i="35"/>
  <c r="S68" i="35"/>
  <c r="R68" i="35"/>
  <c r="Q68" i="35"/>
  <c r="T67" i="35"/>
  <c r="S67" i="35"/>
  <c r="R67" i="35"/>
  <c r="Q67" i="35"/>
  <c r="T66" i="35"/>
  <c r="S66" i="35"/>
  <c r="R66" i="35"/>
  <c r="Q66" i="35"/>
  <c r="T65" i="35"/>
  <c r="S65" i="35"/>
  <c r="R65" i="35"/>
  <c r="Q65" i="35"/>
  <c r="T64" i="35"/>
  <c r="S64" i="35"/>
  <c r="R64" i="35"/>
  <c r="Q64" i="35"/>
  <c r="T63" i="35"/>
  <c r="S63" i="35"/>
  <c r="R63" i="35"/>
  <c r="Q63" i="35"/>
  <c r="T62" i="35"/>
  <c r="S62" i="35"/>
  <c r="R62" i="35"/>
  <c r="Q62" i="35"/>
  <c r="T61" i="35"/>
  <c r="S61" i="35"/>
  <c r="R61" i="35"/>
  <c r="Q61" i="35"/>
  <c r="T60" i="35"/>
  <c r="S60" i="35"/>
  <c r="R60" i="35"/>
  <c r="Q60" i="35"/>
  <c r="T59" i="35"/>
  <c r="S59" i="35"/>
  <c r="R59" i="35"/>
  <c r="Q59" i="35"/>
  <c r="T58" i="35"/>
  <c r="S58" i="35"/>
  <c r="R58" i="35"/>
  <c r="Q58" i="35"/>
  <c r="T57" i="35"/>
  <c r="S57" i="35"/>
  <c r="R57" i="35"/>
  <c r="Q57" i="35"/>
  <c r="T56" i="35"/>
  <c r="S56" i="35"/>
  <c r="R56" i="35"/>
  <c r="Q56" i="35"/>
  <c r="T55" i="35"/>
  <c r="S55" i="35"/>
  <c r="R55" i="35"/>
  <c r="Q55" i="35"/>
  <c r="T54" i="35"/>
  <c r="Y53" i="35" s="1"/>
  <c r="S54" i="35"/>
  <c r="X53" i="35" s="1"/>
  <c r="I53" i="35" s="1"/>
  <c r="R54" i="35"/>
  <c r="W53" i="35" s="1"/>
  <c r="Q54" i="35"/>
  <c r="V53" i="35" s="1"/>
  <c r="T53" i="35"/>
  <c r="S53" i="35"/>
  <c r="R53" i="35"/>
  <c r="Q53" i="35"/>
  <c r="T52" i="35"/>
  <c r="S52" i="35"/>
  <c r="R52" i="35"/>
  <c r="Q52" i="35"/>
  <c r="T51" i="35"/>
  <c r="S51" i="35"/>
  <c r="R51" i="35"/>
  <c r="Q51" i="35"/>
  <c r="T50" i="35"/>
  <c r="S50" i="35"/>
  <c r="X49" i="35" s="1"/>
  <c r="I49" i="35" s="1"/>
  <c r="R50" i="35"/>
  <c r="W49" i="35" s="1"/>
  <c r="Q50" i="35"/>
  <c r="V49" i="35" s="1"/>
  <c r="T49" i="35"/>
  <c r="S49" i="35"/>
  <c r="R49" i="35"/>
  <c r="Q49" i="35"/>
  <c r="T48" i="35"/>
  <c r="S48" i="35"/>
  <c r="R48" i="35"/>
  <c r="Q48" i="35"/>
  <c r="T47" i="35"/>
  <c r="S47" i="35"/>
  <c r="R47" i="35"/>
  <c r="Q47" i="35"/>
  <c r="T46" i="35"/>
  <c r="S46" i="35"/>
  <c r="R46" i="35"/>
  <c r="Q46" i="35"/>
  <c r="T45" i="35"/>
  <c r="S45" i="35"/>
  <c r="R45" i="35"/>
  <c r="Q45" i="35"/>
  <c r="T44" i="35"/>
  <c r="S44" i="35"/>
  <c r="X43" i="35" s="1"/>
  <c r="I43" i="35" s="1"/>
  <c r="R44" i="35"/>
  <c r="W43" i="35" s="1"/>
  <c r="Q44" i="35"/>
  <c r="T43" i="35"/>
  <c r="S43" i="35"/>
  <c r="R43" i="35"/>
  <c r="Q43" i="35"/>
  <c r="T42" i="35"/>
  <c r="S42" i="35"/>
  <c r="R42" i="35"/>
  <c r="Q42" i="35"/>
  <c r="T41" i="35"/>
  <c r="S41" i="35"/>
  <c r="R41" i="35"/>
  <c r="Q41" i="35"/>
  <c r="T40" i="35"/>
  <c r="S40" i="35"/>
  <c r="R40" i="35"/>
  <c r="Q40" i="35"/>
  <c r="T39" i="35"/>
  <c r="S39" i="35"/>
  <c r="R39" i="35"/>
  <c r="Q39" i="35"/>
  <c r="T38" i="35"/>
  <c r="Y37" i="35" s="1"/>
  <c r="S38" i="35"/>
  <c r="X37" i="35" s="1"/>
  <c r="I37" i="35" s="1"/>
  <c r="R38" i="35"/>
  <c r="Q38" i="35"/>
  <c r="T37" i="35"/>
  <c r="S37" i="35"/>
  <c r="R37" i="35"/>
  <c r="Q37" i="35"/>
  <c r="T36" i="35"/>
  <c r="S36" i="35"/>
  <c r="R36" i="35"/>
  <c r="Q36" i="35"/>
  <c r="T35" i="35"/>
  <c r="S35" i="35"/>
  <c r="R35" i="35"/>
  <c r="Q35" i="35"/>
  <c r="T34" i="35"/>
  <c r="Y33" i="35" s="1"/>
  <c r="S34" i="35"/>
  <c r="R34" i="35"/>
  <c r="W33" i="35" s="1"/>
  <c r="Q34" i="35"/>
  <c r="V33" i="35" s="1"/>
  <c r="T33" i="35"/>
  <c r="S33" i="35"/>
  <c r="R33" i="35"/>
  <c r="Q33" i="35"/>
  <c r="T32" i="35"/>
  <c r="S32" i="35"/>
  <c r="R32" i="35"/>
  <c r="Q32" i="35"/>
  <c r="T31" i="35"/>
  <c r="S31" i="35"/>
  <c r="R31" i="35"/>
  <c r="Q31" i="35"/>
  <c r="T30" i="35"/>
  <c r="S30" i="35"/>
  <c r="R30" i="35"/>
  <c r="Q30" i="35"/>
  <c r="T29" i="35"/>
  <c r="S29" i="35"/>
  <c r="R29" i="35"/>
  <c r="Q29" i="35"/>
  <c r="T28" i="35"/>
  <c r="S28" i="35"/>
  <c r="R28" i="35"/>
  <c r="Q28" i="35"/>
  <c r="T27" i="35"/>
  <c r="S27" i="35"/>
  <c r="R27" i="35"/>
  <c r="Q27" i="35"/>
  <c r="T26" i="35"/>
  <c r="S26" i="35"/>
  <c r="R26" i="35"/>
  <c r="Q26" i="35"/>
  <c r="T25" i="35"/>
  <c r="S25" i="35"/>
  <c r="R25" i="35"/>
  <c r="Q25" i="35"/>
  <c r="T24" i="35"/>
  <c r="S24" i="35"/>
  <c r="R24" i="35"/>
  <c r="Q24" i="35"/>
  <c r="T23" i="35"/>
  <c r="S23" i="35"/>
  <c r="R23" i="35"/>
  <c r="Q23" i="35"/>
  <c r="T22" i="35"/>
  <c r="Y21" i="35" s="1"/>
  <c r="S22" i="35"/>
  <c r="R22" i="35"/>
  <c r="Q22" i="35"/>
  <c r="V21" i="35" s="1"/>
  <c r="T21" i="35"/>
  <c r="S21" i="35"/>
  <c r="R21" i="35"/>
  <c r="Q21" i="35"/>
  <c r="T20" i="35"/>
  <c r="S20" i="35"/>
  <c r="R20" i="35"/>
  <c r="Q20" i="35"/>
  <c r="T19" i="35"/>
  <c r="S19" i="35"/>
  <c r="R19" i="35"/>
  <c r="Q19" i="35"/>
  <c r="T18" i="35"/>
  <c r="S18" i="35"/>
  <c r="R18" i="35"/>
  <c r="Q18" i="35"/>
  <c r="T17" i="35"/>
  <c r="S17" i="35"/>
  <c r="R17" i="35"/>
  <c r="Q17" i="35"/>
  <c r="T16" i="35"/>
  <c r="Y15" i="35" s="1"/>
  <c r="S16" i="35"/>
  <c r="X15" i="35" s="1"/>
  <c r="I15" i="35" s="1"/>
  <c r="R16" i="35"/>
  <c r="Q16" i="35"/>
  <c r="T15" i="35"/>
  <c r="S15" i="35"/>
  <c r="R15" i="35"/>
  <c r="Q15" i="35"/>
  <c r="T14" i="35"/>
  <c r="S14" i="35"/>
  <c r="R14" i="35"/>
  <c r="Q14" i="35"/>
  <c r="T13" i="35"/>
  <c r="S13" i="35"/>
  <c r="R13" i="35"/>
  <c r="Q13" i="35"/>
  <c r="T12" i="35"/>
  <c r="S12" i="35"/>
  <c r="R12" i="35"/>
  <c r="Q12" i="35"/>
  <c r="T11" i="35"/>
  <c r="S11" i="35"/>
  <c r="R11" i="35"/>
  <c r="Q11" i="35"/>
  <c r="T10" i="35"/>
  <c r="Y9" i="35" s="1"/>
  <c r="S10" i="35"/>
  <c r="X9" i="35" s="1"/>
  <c r="I9" i="35" s="1"/>
  <c r="R10" i="35"/>
  <c r="W9" i="35" s="1"/>
  <c r="Q10" i="35"/>
  <c r="T9" i="35"/>
  <c r="S9" i="35"/>
  <c r="R9" i="35"/>
  <c r="Q9" i="35"/>
  <c r="T8" i="35"/>
  <c r="S8" i="35"/>
  <c r="R8" i="35"/>
  <c r="Q8" i="35"/>
  <c r="T7" i="35"/>
  <c r="S7" i="35"/>
  <c r="R7" i="35"/>
  <c r="Q7" i="35"/>
  <c r="T6" i="35"/>
  <c r="S6" i="35"/>
  <c r="R6" i="35"/>
  <c r="Q6" i="35"/>
  <c r="T5" i="35"/>
  <c r="S5" i="35"/>
  <c r="R5" i="35"/>
  <c r="Q5" i="35"/>
  <c r="T4" i="35"/>
  <c r="S4" i="35"/>
  <c r="X3" i="35" s="1"/>
  <c r="R4" i="35"/>
  <c r="Q4" i="35"/>
  <c r="T3" i="35"/>
  <c r="S3" i="35"/>
  <c r="R3" i="35"/>
  <c r="Q3" i="35"/>
  <c r="T90" i="24"/>
  <c r="S90" i="24"/>
  <c r="R90" i="24"/>
  <c r="Q90" i="24"/>
  <c r="U90" i="24" s="1"/>
  <c r="T89" i="24"/>
  <c r="S89" i="24"/>
  <c r="R89" i="24"/>
  <c r="Q89" i="24"/>
  <c r="U89" i="24" s="1"/>
  <c r="T88" i="24"/>
  <c r="S88" i="24"/>
  <c r="R88" i="24"/>
  <c r="Q88" i="24"/>
  <c r="U88" i="24" s="1"/>
  <c r="T87" i="24"/>
  <c r="S87" i="24"/>
  <c r="R87" i="24"/>
  <c r="Q87" i="24"/>
  <c r="U87" i="24" s="1"/>
  <c r="T86" i="24"/>
  <c r="S86" i="24"/>
  <c r="X83" i="24" s="1"/>
  <c r="I83" i="24" s="1"/>
  <c r="R86" i="24"/>
  <c r="W83" i="24" s="1"/>
  <c r="Q86" i="24"/>
  <c r="U86" i="24" s="1"/>
  <c r="T85" i="24"/>
  <c r="S85" i="24"/>
  <c r="R85" i="24"/>
  <c r="Q85" i="24"/>
  <c r="U85" i="24" s="1"/>
  <c r="T84" i="24"/>
  <c r="S84" i="24"/>
  <c r="R84" i="24"/>
  <c r="Q84" i="24"/>
  <c r="U84" i="24" s="1"/>
  <c r="Y83" i="24"/>
  <c r="V83" i="24"/>
  <c r="U83" i="24"/>
  <c r="T83" i="24"/>
  <c r="S83" i="24"/>
  <c r="R83" i="24"/>
  <c r="Q83" i="24"/>
  <c r="T82" i="24"/>
  <c r="Y79" i="24" s="1"/>
  <c r="S82" i="24"/>
  <c r="X79" i="24" s="1"/>
  <c r="I79" i="24" s="1"/>
  <c r="R82" i="24"/>
  <c r="Q82" i="24"/>
  <c r="U82" i="24" s="1"/>
  <c r="T81" i="24"/>
  <c r="S81" i="24"/>
  <c r="R81" i="24"/>
  <c r="Q81" i="24"/>
  <c r="U81" i="24" s="1"/>
  <c r="T80" i="24"/>
  <c r="S80" i="24"/>
  <c r="R80" i="24"/>
  <c r="Q80" i="24"/>
  <c r="U80" i="24" s="1"/>
  <c r="W79" i="24"/>
  <c r="T79" i="24"/>
  <c r="S79" i="24"/>
  <c r="R79" i="24"/>
  <c r="Q79" i="24"/>
  <c r="U79" i="24" s="1"/>
  <c r="T78" i="24"/>
  <c r="S78" i="24"/>
  <c r="R78" i="24"/>
  <c r="Q78" i="24"/>
  <c r="U78" i="24" s="1"/>
  <c r="T77" i="24"/>
  <c r="S77" i="24"/>
  <c r="R77" i="24"/>
  <c r="Q77" i="24"/>
  <c r="U77" i="24" s="1"/>
  <c r="T76" i="24"/>
  <c r="S76" i="24"/>
  <c r="X73" i="24" s="1"/>
  <c r="I73" i="24" s="1"/>
  <c r="R76" i="24"/>
  <c r="W73" i="24" s="1"/>
  <c r="Q76" i="24"/>
  <c r="U76" i="24" s="1"/>
  <c r="T75" i="24"/>
  <c r="S75" i="24"/>
  <c r="R75" i="24"/>
  <c r="Q75" i="24"/>
  <c r="U75" i="24" s="1"/>
  <c r="T74" i="24"/>
  <c r="Y73" i="24" s="1"/>
  <c r="S74" i="24"/>
  <c r="R74" i="24"/>
  <c r="Q74" i="24"/>
  <c r="U74" i="24" s="1"/>
  <c r="V73" i="24"/>
  <c r="U73" i="24"/>
  <c r="T73" i="24"/>
  <c r="S73" i="24"/>
  <c r="R73" i="24"/>
  <c r="Q73" i="24"/>
  <c r="T72" i="24"/>
  <c r="S72" i="24"/>
  <c r="R72" i="24"/>
  <c r="Q72" i="24"/>
  <c r="U72" i="24" s="1"/>
  <c r="T71" i="24"/>
  <c r="S71" i="24"/>
  <c r="R71" i="24"/>
  <c r="Q71" i="24"/>
  <c r="U71" i="24" s="1"/>
  <c r="T70" i="24"/>
  <c r="S70" i="24"/>
  <c r="R70" i="24"/>
  <c r="Q70" i="24"/>
  <c r="U70" i="24" s="1"/>
  <c r="T69" i="24"/>
  <c r="S69" i="24"/>
  <c r="R69" i="24"/>
  <c r="Q69" i="24"/>
  <c r="U69" i="24" s="1"/>
  <c r="T68" i="24"/>
  <c r="Y65" i="24" s="1"/>
  <c r="S68" i="24"/>
  <c r="X65" i="24" s="1"/>
  <c r="I65" i="24" s="1"/>
  <c r="R68" i="24"/>
  <c r="Q68" i="24"/>
  <c r="U68" i="24" s="1"/>
  <c r="T67" i="24"/>
  <c r="S67" i="24"/>
  <c r="R67" i="24"/>
  <c r="Q67" i="24"/>
  <c r="U67" i="24" s="1"/>
  <c r="T66" i="24"/>
  <c r="S66" i="24"/>
  <c r="R66" i="24"/>
  <c r="Q66" i="24"/>
  <c r="U66" i="24" s="1"/>
  <c r="W65" i="24"/>
  <c r="V65" i="24"/>
  <c r="T65" i="24"/>
  <c r="S65" i="24"/>
  <c r="R65" i="24"/>
  <c r="Q65" i="24"/>
  <c r="U65" i="24" s="1"/>
  <c r="T64" i="24"/>
  <c r="S64" i="24"/>
  <c r="R64" i="24"/>
  <c r="Q64" i="24"/>
  <c r="U64" i="24" s="1"/>
  <c r="T63" i="24"/>
  <c r="S63" i="24"/>
  <c r="R63" i="24"/>
  <c r="Q63" i="24"/>
  <c r="U63" i="24" s="1"/>
  <c r="T62" i="24"/>
  <c r="S62" i="24"/>
  <c r="X59" i="24" s="1"/>
  <c r="I59" i="24" s="1"/>
  <c r="R62" i="24"/>
  <c r="W59" i="24" s="1"/>
  <c r="Q62" i="24"/>
  <c r="U62" i="24" s="1"/>
  <c r="T61" i="24"/>
  <c r="S61" i="24"/>
  <c r="R61" i="24"/>
  <c r="Q61" i="24"/>
  <c r="U61" i="24" s="1"/>
  <c r="T60" i="24"/>
  <c r="Y59" i="24" s="1"/>
  <c r="S60" i="24"/>
  <c r="R60" i="24"/>
  <c r="Q60" i="24"/>
  <c r="U60" i="24" s="1"/>
  <c r="V59" i="24"/>
  <c r="T59" i="24"/>
  <c r="S59" i="24"/>
  <c r="R59" i="24"/>
  <c r="Q59" i="24"/>
  <c r="U59" i="24" s="1"/>
  <c r="T58" i="24"/>
  <c r="S58" i="24"/>
  <c r="R58" i="24"/>
  <c r="Q58" i="24"/>
  <c r="U58" i="24" s="1"/>
  <c r="T57" i="24"/>
  <c r="S57" i="24"/>
  <c r="R57" i="24"/>
  <c r="Q57" i="24"/>
  <c r="U57" i="24" s="1"/>
  <c r="T56" i="24"/>
  <c r="S56" i="24"/>
  <c r="R56" i="24"/>
  <c r="Q56" i="24"/>
  <c r="U56" i="24" s="1"/>
  <c r="T55" i="24"/>
  <c r="S55" i="24"/>
  <c r="R55" i="24"/>
  <c r="Q55" i="24"/>
  <c r="U55" i="24" s="1"/>
  <c r="T54" i="24"/>
  <c r="Y51" i="24" s="1"/>
  <c r="S54" i="24"/>
  <c r="X51" i="24" s="1"/>
  <c r="I51" i="24" s="1"/>
  <c r="R54" i="24"/>
  <c r="Q54" i="24"/>
  <c r="U54" i="24" s="1"/>
  <c r="T53" i="24"/>
  <c r="S53" i="24"/>
  <c r="R53" i="24"/>
  <c r="Q53" i="24"/>
  <c r="U53" i="24" s="1"/>
  <c r="T52" i="24"/>
  <c r="S52" i="24"/>
  <c r="R52" i="24"/>
  <c r="Q52" i="24"/>
  <c r="U52" i="24" s="1"/>
  <c r="W51" i="24"/>
  <c r="V51" i="24"/>
  <c r="T51" i="24"/>
  <c r="S51" i="24"/>
  <c r="R51" i="24"/>
  <c r="Q51" i="24"/>
  <c r="U51" i="24" s="1"/>
  <c r="T50" i="24"/>
  <c r="S50" i="24"/>
  <c r="R50" i="24"/>
  <c r="Q50" i="24"/>
  <c r="U50" i="24" s="1"/>
  <c r="T49" i="24"/>
  <c r="S49" i="24"/>
  <c r="R49" i="24"/>
  <c r="Q49" i="24"/>
  <c r="U49" i="24" s="1"/>
  <c r="T48" i="24"/>
  <c r="S48" i="24"/>
  <c r="X45" i="24" s="1"/>
  <c r="I45" i="24" s="1"/>
  <c r="R48" i="24"/>
  <c r="W45" i="24" s="1"/>
  <c r="Q48" i="24"/>
  <c r="U48" i="24" s="1"/>
  <c r="T47" i="24"/>
  <c r="S47" i="24"/>
  <c r="R47" i="24"/>
  <c r="Q47" i="24"/>
  <c r="U47" i="24" s="1"/>
  <c r="T46" i="24"/>
  <c r="S46" i="24"/>
  <c r="R46" i="24"/>
  <c r="Q46" i="24"/>
  <c r="U46" i="24" s="1"/>
  <c r="Y45" i="24"/>
  <c r="V45" i="24"/>
  <c r="T45" i="24"/>
  <c r="S45" i="24"/>
  <c r="R45" i="24"/>
  <c r="Q45" i="24"/>
  <c r="U45" i="24" s="1"/>
  <c r="T44" i="24"/>
  <c r="S44" i="24"/>
  <c r="R44" i="24"/>
  <c r="Q44" i="24"/>
  <c r="U44" i="24" s="1"/>
  <c r="T43" i="24"/>
  <c r="S43" i="24"/>
  <c r="R43" i="24"/>
  <c r="Q43" i="24"/>
  <c r="U43" i="24" s="1"/>
  <c r="T42" i="24"/>
  <c r="S42" i="24"/>
  <c r="R42" i="24"/>
  <c r="W39" i="24" s="1"/>
  <c r="Q42" i="24"/>
  <c r="V39" i="24" s="1"/>
  <c r="T41" i="24"/>
  <c r="S41" i="24"/>
  <c r="R41" i="24"/>
  <c r="Q41" i="24"/>
  <c r="U41" i="24" s="1"/>
  <c r="T40" i="24"/>
  <c r="S40" i="24"/>
  <c r="R40" i="24"/>
  <c r="Q40" i="24"/>
  <c r="U40" i="24" s="1"/>
  <c r="Y39" i="24"/>
  <c r="X39" i="24"/>
  <c r="I39" i="24" s="1"/>
  <c r="T39" i="24"/>
  <c r="S39" i="24"/>
  <c r="R39" i="24"/>
  <c r="Q39" i="24"/>
  <c r="U39" i="24" s="1"/>
  <c r="T38" i="24"/>
  <c r="S38" i="24"/>
  <c r="R38" i="24"/>
  <c r="W37" i="24" s="1"/>
  <c r="Q38" i="24"/>
  <c r="U38" i="24" s="1"/>
  <c r="Y37" i="24"/>
  <c r="X37" i="24"/>
  <c r="V37" i="24"/>
  <c r="T37" i="24"/>
  <c r="S37" i="24"/>
  <c r="R37" i="24"/>
  <c r="Q37" i="24"/>
  <c r="U37" i="24" s="1"/>
  <c r="I37" i="24"/>
  <c r="T36" i="24"/>
  <c r="S36" i="24"/>
  <c r="R36" i="24"/>
  <c r="Q36" i="24"/>
  <c r="U36" i="24" s="1"/>
  <c r="T35" i="24"/>
  <c r="S35" i="24"/>
  <c r="R35" i="24"/>
  <c r="Q35" i="24"/>
  <c r="U35" i="24" s="1"/>
  <c r="T34" i="24"/>
  <c r="S34" i="24"/>
  <c r="R34" i="24"/>
  <c r="Q34" i="24"/>
  <c r="U34" i="24" s="1"/>
  <c r="T33" i="24"/>
  <c r="S33" i="24"/>
  <c r="R33" i="24"/>
  <c r="Q33" i="24"/>
  <c r="U33" i="24" s="1"/>
  <c r="T32" i="24"/>
  <c r="S32" i="24"/>
  <c r="R32" i="24"/>
  <c r="W29" i="24" s="1"/>
  <c r="Q32" i="24"/>
  <c r="V29" i="24" s="1"/>
  <c r="T31" i="24"/>
  <c r="S31" i="24"/>
  <c r="R31" i="24"/>
  <c r="Q31" i="24"/>
  <c r="U31" i="24" s="1"/>
  <c r="T30" i="24"/>
  <c r="S30" i="24"/>
  <c r="R30" i="24"/>
  <c r="Q30" i="24"/>
  <c r="U30" i="24" s="1"/>
  <c r="Y29" i="24"/>
  <c r="X29" i="24"/>
  <c r="T29" i="24"/>
  <c r="S29" i="24"/>
  <c r="R29" i="24"/>
  <c r="Q29" i="24"/>
  <c r="U29" i="24" s="1"/>
  <c r="I29" i="24"/>
  <c r="T28" i="24"/>
  <c r="S28" i="24"/>
  <c r="R28" i="24"/>
  <c r="Q28" i="24"/>
  <c r="U28" i="24" s="1"/>
  <c r="T27" i="24"/>
  <c r="S27" i="24"/>
  <c r="R27" i="24"/>
  <c r="Q27" i="24"/>
  <c r="U27" i="24" s="1"/>
  <c r="T26" i="24"/>
  <c r="Y23" i="24" s="1"/>
  <c r="S26" i="24"/>
  <c r="R26" i="24"/>
  <c r="Q26" i="24"/>
  <c r="U26" i="24" s="1"/>
  <c r="T25" i="24"/>
  <c r="S25" i="24"/>
  <c r="R25" i="24"/>
  <c r="Q25" i="24"/>
  <c r="U25" i="24" s="1"/>
  <c r="T24" i="24"/>
  <c r="S24" i="24"/>
  <c r="R24" i="24"/>
  <c r="W23" i="24" s="1"/>
  <c r="Q24" i="24"/>
  <c r="U24" i="24" s="1"/>
  <c r="X23" i="24"/>
  <c r="T23" i="24"/>
  <c r="S23" i="24"/>
  <c r="R23" i="24"/>
  <c r="Q23" i="24"/>
  <c r="U23" i="24" s="1"/>
  <c r="I23" i="24"/>
  <c r="T22" i="24"/>
  <c r="S22" i="24"/>
  <c r="R22" i="24"/>
  <c r="W19" i="24" s="1"/>
  <c r="Q22" i="24"/>
  <c r="V19" i="24" s="1"/>
  <c r="T21" i="24"/>
  <c r="S21" i="24"/>
  <c r="R21" i="24"/>
  <c r="Q21" i="24"/>
  <c r="U21" i="24" s="1"/>
  <c r="T20" i="24"/>
  <c r="S20" i="24"/>
  <c r="R20" i="24"/>
  <c r="Q20" i="24"/>
  <c r="U20" i="24" s="1"/>
  <c r="Y19" i="24"/>
  <c r="X19" i="24"/>
  <c r="T19" i="24"/>
  <c r="S19" i="24"/>
  <c r="R19" i="24"/>
  <c r="Q19" i="24"/>
  <c r="U19" i="24" s="1"/>
  <c r="I19" i="24"/>
  <c r="T18" i="24"/>
  <c r="S18" i="24"/>
  <c r="R18" i="24"/>
  <c r="Q18" i="24"/>
  <c r="U18" i="24" s="1"/>
  <c r="T17" i="24"/>
  <c r="S17" i="24"/>
  <c r="R17" i="24"/>
  <c r="Q17" i="24"/>
  <c r="U17" i="24" s="1"/>
  <c r="T16" i="24"/>
  <c r="Y13" i="24" s="1"/>
  <c r="S16" i="24"/>
  <c r="R16" i="24"/>
  <c r="Q16" i="24"/>
  <c r="U16" i="24" s="1"/>
  <c r="T15" i="24"/>
  <c r="S15" i="24"/>
  <c r="R15" i="24"/>
  <c r="Q15" i="24"/>
  <c r="U15" i="24" s="1"/>
  <c r="T14" i="24"/>
  <c r="S14" i="24"/>
  <c r="R14" i="24"/>
  <c r="W13" i="24" s="1"/>
  <c r="Q14" i="24"/>
  <c r="U14" i="24" s="1"/>
  <c r="X13" i="24"/>
  <c r="T13" i="24"/>
  <c r="S13" i="24"/>
  <c r="R13" i="24"/>
  <c r="Q13" i="24"/>
  <c r="U13" i="24" s="1"/>
  <c r="I13" i="24"/>
  <c r="T12" i="24"/>
  <c r="S12" i="24"/>
  <c r="R12" i="24"/>
  <c r="Q12" i="24"/>
  <c r="U12" i="24" s="1"/>
  <c r="T11" i="24"/>
  <c r="S11" i="24"/>
  <c r="R11" i="24"/>
  <c r="Q11" i="24"/>
  <c r="U11" i="24" s="1"/>
  <c r="T10" i="24"/>
  <c r="S10" i="24"/>
  <c r="R10" i="24"/>
  <c r="Q10" i="24"/>
  <c r="U10" i="24" s="1"/>
  <c r="T9" i="24"/>
  <c r="S9" i="24"/>
  <c r="R9" i="24"/>
  <c r="Q9" i="24"/>
  <c r="U9" i="24" s="1"/>
  <c r="T8" i="24"/>
  <c r="S8" i="24"/>
  <c r="R8" i="24"/>
  <c r="Q8" i="24"/>
  <c r="U8" i="24" s="1"/>
  <c r="T7" i="24"/>
  <c r="S7" i="24"/>
  <c r="R7" i="24"/>
  <c r="Q7" i="24"/>
  <c r="U7" i="24" s="1"/>
  <c r="T6" i="24"/>
  <c r="Y3" i="24" s="1"/>
  <c r="S6" i="24"/>
  <c r="X3" i="24" s="1"/>
  <c r="I3" i="24" s="1"/>
  <c r="R6" i="24"/>
  <c r="Q6" i="24"/>
  <c r="U6" i="24" s="1"/>
  <c r="T5" i="24"/>
  <c r="S5" i="24"/>
  <c r="R5" i="24"/>
  <c r="Q5" i="24"/>
  <c r="U5" i="24" s="1"/>
  <c r="T4" i="24"/>
  <c r="S4" i="24"/>
  <c r="R4" i="24"/>
  <c r="Q4" i="24"/>
  <c r="U4" i="24" s="1"/>
  <c r="W3" i="24"/>
  <c r="T3" i="24"/>
  <c r="S3" i="24"/>
  <c r="R3" i="24"/>
  <c r="Q3" i="24"/>
  <c r="U3" i="24" s="1"/>
  <c r="T82" i="34"/>
  <c r="S82" i="34"/>
  <c r="R82" i="34"/>
  <c r="Q82" i="34"/>
  <c r="U82" i="34" s="1"/>
  <c r="T81" i="34"/>
  <c r="S81" i="34"/>
  <c r="R81" i="34"/>
  <c r="Q81" i="34"/>
  <c r="U81" i="34" s="1"/>
  <c r="T80" i="34"/>
  <c r="S80" i="34"/>
  <c r="R80" i="34"/>
  <c r="Q80" i="34"/>
  <c r="U80" i="34" s="1"/>
  <c r="T79" i="34"/>
  <c r="S79" i="34"/>
  <c r="R79" i="34"/>
  <c r="Q79" i="34"/>
  <c r="U79" i="34" s="1"/>
  <c r="T78" i="34"/>
  <c r="S78" i="34"/>
  <c r="R78" i="34"/>
  <c r="Q78" i="34"/>
  <c r="U78" i="34" s="1"/>
  <c r="T77" i="34"/>
  <c r="S77" i="34"/>
  <c r="R77" i="34"/>
  <c r="Q77" i="34"/>
  <c r="U77" i="34" s="1"/>
  <c r="T76" i="34"/>
  <c r="S76" i="34"/>
  <c r="R76" i="34"/>
  <c r="Q76" i="34"/>
  <c r="U76" i="34" s="1"/>
  <c r="T75" i="34"/>
  <c r="S75" i="34"/>
  <c r="R75" i="34"/>
  <c r="Q75" i="34"/>
  <c r="U75" i="34" s="1"/>
  <c r="T74" i="34"/>
  <c r="S74" i="34"/>
  <c r="R74" i="34"/>
  <c r="Q74" i="34"/>
  <c r="U74" i="34" s="1"/>
  <c r="T73" i="34"/>
  <c r="S73" i="34"/>
  <c r="R73" i="34"/>
  <c r="Q73" i="34"/>
  <c r="U73" i="34" s="1"/>
  <c r="T72" i="34"/>
  <c r="S72" i="34"/>
  <c r="R72" i="34"/>
  <c r="Q72" i="34"/>
  <c r="U72" i="34" s="1"/>
  <c r="T71" i="34"/>
  <c r="S71" i="34"/>
  <c r="R71" i="34"/>
  <c r="Q71" i="34"/>
  <c r="U71" i="34" s="1"/>
  <c r="T70" i="34"/>
  <c r="S70" i="34"/>
  <c r="R70" i="34"/>
  <c r="Q70" i="34"/>
  <c r="U70" i="34" s="1"/>
  <c r="T69" i="34"/>
  <c r="S69" i="34"/>
  <c r="R69" i="34"/>
  <c r="Q69" i="34"/>
  <c r="U69" i="34" s="1"/>
  <c r="T68" i="34"/>
  <c r="S68" i="34"/>
  <c r="R68" i="34"/>
  <c r="W65" i="34" s="1"/>
  <c r="Q68" i="34"/>
  <c r="U68" i="34" s="1"/>
  <c r="T67" i="34"/>
  <c r="S67" i="34"/>
  <c r="R67" i="34"/>
  <c r="Q67" i="34"/>
  <c r="U67" i="34" s="1"/>
  <c r="T66" i="34"/>
  <c r="S66" i="34"/>
  <c r="R66" i="34"/>
  <c r="Q66" i="34"/>
  <c r="U66" i="34" s="1"/>
  <c r="Y65" i="34"/>
  <c r="X65" i="34"/>
  <c r="T65" i="34"/>
  <c r="S65" i="34"/>
  <c r="R65" i="34"/>
  <c r="Q65" i="34"/>
  <c r="U65" i="34" s="1"/>
  <c r="I65" i="34"/>
  <c r="T64" i="34"/>
  <c r="S64" i="34"/>
  <c r="R64" i="34"/>
  <c r="Q64" i="34"/>
  <c r="U64" i="34" s="1"/>
  <c r="T63" i="34"/>
  <c r="S63" i="34"/>
  <c r="R63" i="34"/>
  <c r="Q63" i="34"/>
  <c r="U63" i="34" s="1"/>
  <c r="T62" i="34"/>
  <c r="S62" i="34"/>
  <c r="R62" i="34"/>
  <c r="Q62" i="34"/>
  <c r="U62" i="34" s="1"/>
  <c r="T61" i="34"/>
  <c r="S61" i="34"/>
  <c r="R61" i="34"/>
  <c r="Q61" i="34"/>
  <c r="U61" i="34" s="1"/>
  <c r="T60" i="34"/>
  <c r="S60" i="34"/>
  <c r="R60" i="34"/>
  <c r="Q60" i="34"/>
  <c r="U60" i="34" s="1"/>
  <c r="T59" i="34"/>
  <c r="S59" i="34"/>
  <c r="R59" i="34"/>
  <c r="Q59" i="34"/>
  <c r="U59" i="34" s="1"/>
  <c r="T58" i="34"/>
  <c r="S58" i="34"/>
  <c r="R58" i="34"/>
  <c r="Q58" i="34"/>
  <c r="U58" i="34" s="1"/>
  <c r="T57" i="34"/>
  <c r="S57" i="34"/>
  <c r="R57" i="34"/>
  <c r="Q57" i="34"/>
  <c r="U57" i="34" s="1"/>
  <c r="T56" i="34"/>
  <c r="S56" i="34"/>
  <c r="R56" i="34"/>
  <c r="Q56" i="34"/>
  <c r="U56" i="34" s="1"/>
  <c r="T55" i="34"/>
  <c r="S55" i="34"/>
  <c r="R55" i="34"/>
  <c r="Q55" i="34"/>
  <c r="U55" i="34" s="1"/>
  <c r="T54" i="34"/>
  <c r="Y51" i="34" s="1"/>
  <c r="S54" i="34"/>
  <c r="X51" i="34" s="1"/>
  <c r="I51" i="34" s="1"/>
  <c r="R54" i="34"/>
  <c r="Q54" i="34"/>
  <c r="U54" i="34" s="1"/>
  <c r="T53" i="34"/>
  <c r="S53" i="34"/>
  <c r="R53" i="34"/>
  <c r="Q53" i="34"/>
  <c r="U53" i="34" s="1"/>
  <c r="T52" i="34"/>
  <c r="S52" i="34"/>
  <c r="R52" i="34"/>
  <c r="Q52" i="34"/>
  <c r="U52" i="34" s="1"/>
  <c r="W51" i="34"/>
  <c r="V51" i="34"/>
  <c r="T51" i="34"/>
  <c r="S51" i="34"/>
  <c r="R51" i="34"/>
  <c r="Q51" i="34"/>
  <c r="T50" i="34"/>
  <c r="S50" i="34"/>
  <c r="R50" i="34"/>
  <c r="Q50" i="34"/>
  <c r="U50" i="34" s="1"/>
  <c r="T49" i="34"/>
  <c r="S49" i="34"/>
  <c r="R49" i="34"/>
  <c r="Q49" i="34"/>
  <c r="U49" i="34" s="1"/>
  <c r="T46" i="34"/>
  <c r="S46" i="34"/>
  <c r="X43" i="34" s="1"/>
  <c r="I43" i="34" s="1"/>
  <c r="R46" i="34"/>
  <c r="W43" i="34" s="1"/>
  <c r="Q46" i="34"/>
  <c r="U46" i="34" s="1"/>
  <c r="T45" i="34"/>
  <c r="S45" i="34"/>
  <c r="R45" i="34"/>
  <c r="Q45" i="34"/>
  <c r="T44" i="34"/>
  <c r="S44" i="34"/>
  <c r="R44" i="34"/>
  <c r="Q44" i="34"/>
  <c r="V43" i="34" s="1"/>
  <c r="Y43" i="34"/>
  <c r="T43" i="34"/>
  <c r="S43" i="34"/>
  <c r="R43" i="34"/>
  <c r="Q43" i="34"/>
  <c r="U43" i="34" s="1"/>
  <c r="T42" i="34"/>
  <c r="S42" i="34"/>
  <c r="R42" i="34"/>
  <c r="Q42" i="34"/>
  <c r="T41" i="34"/>
  <c r="S41" i="34"/>
  <c r="R41" i="34"/>
  <c r="Q41" i="34"/>
  <c r="U41" i="34" s="1"/>
  <c r="T38" i="34"/>
  <c r="S38" i="34"/>
  <c r="R38" i="34"/>
  <c r="W35" i="34" s="1"/>
  <c r="Q38" i="34"/>
  <c r="V35" i="34" s="1"/>
  <c r="T37" i="34"/>
  <c r="S37" i="34"/>
  <c r="R37" i="34"/>
  <c r="Q37" i="34"/>
  <c r="U37" i="34" s="1"/>
  <c r="T36" i="34"/>
  <c r="S36" i="34"/>
  <c r="R36" i="34"/>
  <c r="Q36" i="34"/>
  <c r="Y35" i="34"/>
  <c r="X35" i="34"/>
  <c r="T35" i="34"/>
  <c r="S35" i="34"/>
  <c r="R35" i="34"/>
  <c r="Q35" i="34"/>
  <c r="U35" i="34" s="1"/>
  <c r="I35" i="34"/>
  <c r="T34" i="34"/>
  <c r="S34" i="34"/>
  <c r="R34" i="34"/>
  <c r="Q34" i="34"/>
  <c r="U34" i="34" s="1"/>
  <c r="T33" i="34"/>
  <c r="S33" i="34"/>
  <c r="R33" i="34"/>
  <c r="Q33" i="34"/>
  <c r="T32" i="34"/>
  <c r="S32" i="34"/>
  <c r="R32" i="34"/>
  <c r="Q32" i="34"/>
  <c r="V27" i="34" s="1"/>
  <c r="T31" i="34"/>
  <c r="S31" i="34"/>
  <c r="R31" i="34"/>
  <c r="Q31" i="34"/>
  <c r="U31" i="34" s="1"/>
  <c r="T30" i="34"/>
  <c r="S30" i="34"/>
  <c r="X27" i="34" s="1"/>
  <c r="I27" i="34" s="1"/>
  <c r="R30" i="34"/>
  <c r="W27" i="34" s="1"/>
  <c r="Q30" i="34"/>
  <c r="U30" i="34" s="1"/>
  <c r="T29" i="34"/>
  <c r="S29" i="34"/>
  <c r="R29" i="34"/>
  <c r="Q29" i="34"/>
  <c r="U29" i="34" s="1"/>
  <c r="T28" i="34"/>
  <c r="S28" i="34"/>
  <c r="R28" i="34"/>
  <c r="Q28" i="34"/>
  <c r="U28" i="34" s="1"/>
  <c r="Y27" i="34"/>
  <c r="T27" i="34"/>
  <c r="S27" i="34"/>
  <c r="R27" i="34"/>
  <c r="Q27" i="34"/>
  <c r="U27" i="34" s="1"/>
  <c r="T26" i="34"/>
  <c r="S26" i="34"/>
  <c r="R26" i="34"/>
  <c r="Q26" i="34"/>
  <c r="Y25" i="34"/>
  <c r="X25" i="34"/>
  <c r="W25" i="34"/>
  <c r="V25" i="34"/>
  <c r="T25" i="34"/>
  <c r="S25" i="34"/>
  <c r="R25" i="34"/>
  <c r="Q25" i="34"/>
  <c r="U25" i="34" s="1"/>
  <c r="I25" i="34"/>
  <c r="T24" i="34"/>
  <c r="S24" i="34"/>
  <c r="R24" i="34"/>
  <c r="Q24" i="34"/>
  <c r="Y23" i="34"/>
  <c r="X23" i="34"/>
  <c r="W23" i="34"/>
  <c r="V23" i="34"/>
  <c r="T23" i="34"/>
  <c r="S23" i="34"/>
  <c r="R23" i="34"/>
  <c r="Q23" i="34"/>
  <c r="T22" i="34"/>
  <c r="S22" i="34"/>
  <c r="R22" i="34"/>
  <c r="Q22" i="34"/>
  <c r="U22" i="34" s="1"/>
  <c r="Y21" i="34"/>
  <c r="X21" i="34"/>
  <c r="W21" i="34"/>
  <c r="T21" i="34"/>
  <c r="S21" i="34"/>
  <c r="R21" i="34"/>
  <c r="Q21" i="34"/>
  <c r="U21" i="34" s="1"/>
  <c r="I21" i="34"/>
  <c r="T20" i="34"/>
  <c r="Y19" i="34" s="1"/>
  <c r="S20" i="34"/>
  <c r="R20" i="34"/>
  <c r="Q20" i="34"/>
  <c r="X19" i="34"/>
  <c r="W19" i="34"/>
  <c r="V19" i="34"/>
  <c r="T19" i="34"/>
  <c r="S19" i="34"/>
  <c r="R19" i="34"/>
  <c r="Q19" i="34"/>
  <c r="U19" i="34" s="1"/>
  <c r="I19" i="34"/>
  <c r="T18" i="34"/>
  <c r="R18" i="34"/>
  <c r="W17" i="34" s="1"/>
  <c r="Q18" i="34"/>
  <c r="U18" i="34" s="1"/>
  <c r="Y17" i="34"/>
  <c r="X17" i="34"/>
  <c r="V17" i="34"/>
  <c r="T17" i="34"/>
  <c r="S17" i="34"/>
  <c r="R17" i="34"/>
  <c r="Q17" i="34"/>
  <c r="U17" i="34" s="1"/>
  <c r="I17" i="34"/>
  <c r="T16" i="34"/>
  <c r="S16" i="34"/>
  <c r="R16" i="34"/>
  <c r="Q16" i="34"/>
  <c r="U16" i="34" s="1"/>
  <c r="Y15" i="34"/>
  <c r="X15" i="34"/>
  <c r="W15" i="34"/>
  <c r="V15" i="34"/>
  <c r="T15" i="34"/>
  <c r="S15" i="34"/>
  <c r="R15" i="34"/>
  <c r="Q15" i="34"/>
  <c r="U15" i="34" s="1"/>
  <c r="I15" i="34"/>
  <c r="T14" i="34"/>
  <c r="Y13" i="34" s="1"/>
  <c r="S14" i="34"/>
  <c r="R14" i="34"/>
  <c r="Q14" i="34"/>
  <c r="X13" i="34"/>
  <c r="W13" i="34"/>
  <c r="V13" i="34"/>
  <c r="T13" i="34"/>
  <c r="S13" i="34"/>
  <c r="R13" i="34"/>
  <c r="Q13" i="34"/>
  <c r="U13" i="34" s="1"/>
  <c r="T12" i="34"/>
  <c r="S12" i="34"/>
  <c r="R12" i="34"/>
  <c r="W11" i="34" s="1"/>
  <c r="Q12" i="34"/>
  <c r="U12" i="34" s="1"/>
  <c r="Y11" i="34"/>
  <c r="X11" i="34"/>
  <c r="V11" i="34"/>
  <c r="T11" i="34"/>
  <c r="S11" i="34"/>
  <c r="R11" i="34"/>
  <c r="Q11" i="34"/>
  <c r="U11" i="34" s="1"/>
  <c r="I11" i="34"/>
  <c r="T10" i="34"/>
  <c r="S10" i="34"/>
  <c r="R10" i="34"/>
  <c r="Q10" i="34"/>
  <c r="U10" i="34" s="1"/>
  <c r="Y9" i="34"/>
  <c r="X9" i="34"/>
  <c r="W9" i="34"/>
  <c r="V9" i="34"/>
  <c r="T9" i="34"/>
  <c r="S9" i="34"/>
  <c r="R9" i="34"/>
  <c r="Q9" i="34"/>
  <c r="U9" i="34" s="1"/>
  <c r="I9" i="34"/>
  <c r="T8" i="34"/>
  <c r="S8" i="34"/>
  <c r="R8" i="34"/>
  <c r="Q8" i="34"/>
  <c r="Y7" i="34"/>
  <c r="X7" i="34"/>
  <c r="W7" i="34"/>
  <c r="V7" i="34"/>
  <c r="T7" i="34"/>
  <c r="S7" i="34"/>
  <c r="R7" i="34"/>
  <c r="Q7" i="34"/>
  <c r="U7" i="34" s="1"/>
  <c r="T6" i="34"/>
  <c r="S6" i="34"/>
  <c r="R6" i="34"/>
  <c r="Q6" i="34"/>
  <c r="U6" i="34" s="1"/>
  <c r="Y5" i="34"/>
  <c r="X5" i="34"/>
  <c r="W5" i="34"/>
  <c r="V5" i="34"/>
  <c r="T5" i="34"/>
  <c r="S5" i="34"/>
  <c r="R5" i="34"/>
  <c r="Q5" i="34"/>
  <c r="U5" i="34" s="1"/>
  <c r="I5" i="34"/>
  <c r="T4" i="34"/>
  <c r="S4" i="34"/>
  <c r="R4" i="34"/>
  <c r="Q4" i="34"/>
  <c r="U4" i="34" s="1"/>
  <c r="Y3" i="34"/>
  <c r="X3" i="34"/>
  <c r="W3" i="34"/>
  <c r="V3" i="34"/>
  <c r="T3" i="34"/>
  <c r="S3" i="34"/>
  <c r="R3" i="34"/>
  <c r="Q3" i="34"/>
  <c r="U3" i="34" s="1"/>
  <c r="I3" i="34"/>
  <c r="T64" i="29"/>
  <c r="S64" i="29"/>
  <c r="R64" i="29"/>
  <c r="Q64" i="29"/>
  <c r="T63" i="29"/>
  <c r="S63" i="29"/>
  <c r="R63" i="29"/>
  <c r="Q63" i="29"/>
  <c r="T62" i="29"/>
  <c r="S62" i="29"/>
  <c r="R62" i="29"/>
  <c r="M62" i="29"/>
  <c r="Q62" i="29" s="1"/>
  <c r="U62" i="29" s="1"/>
  <c r="T61" i="29"/>
  <c r="S61" i="29"/>
  <c r="R61" i="29"/>
  <c r="Q61" i="29"/>
  <c r="T60" i="29"/>
  <c r="S60" i="29"/>
  <c r="R60" i="29"/>
  <c r="Q60" i="29"/>
  <c r="T59" i="29"/>
  <c r="S59" i="29"/>
  <c r="R59" i="29"/>
  <c r="Q59" i="29"/>
  <c r="T58" i="29"/>
  <c r="S58" i="29"/>
  <c r="R58" i="29"/>
  <c r="Q58" i="29"/>
  <c r="T57" i="29"/>
  <c r="S57" i="29"/>
  <c r="R57" i="29"/>
  <c r="Q57" i="29"/>
  <c r="T56" i="29"/>
  <c r="S56" i="29"/>
  <c r="R56" i="29"/>
  <c r="Q56" i="29"/>
  <c r="T55" i="29"/>
  <c r="S55" i="29"/>
  <c r="R55" i="29"/>
  <c r="Q55" i="29"/>
  <c r="T54" i="29"/>
  <c r="S54" i="29"/>
  <c r="R54" i="29"/>
  <c r="Q54" i="29"/>
  <c r="T53" i="29"/>
  <c r="S53" i="29"/>
  <c r="R53" i="29"/>
  <c r="Q53" i="29"/>
  <c r="T52" i="29"/>
  <c r="S52" i="29"/>
  <c r="R52" i="29"/>
  <c r="Q52" i="29"/>
  <c r="T51" i="29"/>
  <c r="S51" i="29"/>
  <c r="R51" i="29"/>
  <c r="M51" i="29"/>
  <c r="Q51" i="29" s="1"/>
  <c r="T50" i="29"/>
  <c r="S50" i="29"/>
  <c r="R50" i="29"/>
  <c r="Q50" i="29"/>
  <c r="T49" i="29"/>
  <c r="S49" i="29"/>
  <c r="R49" i="29"/>
  <c r="Q49" i="29"/>
  <c r="T48" i="29"/>
  <c r="S48" i="29"/>
  <c r="R48" i="29"/>
  <c r="Q48" i="29"/>
  <c r="T47" i="29"/>
  <c r="S47" i="29"/>
  <c r="R47" i="29"/>
  <c r="Q47" i="29"/>
  <c r="T46" i="29"/>
  <c r="S46" i="29"/>
  <c r="R46" i="29"/>
  <c r="Q46" i="29"/>
  <c r="T45" i="29"/>
  <c r="S45" i="29"/>
  <c r="R45" i="29"/>
  <c r="Q45" i="29"/>
  <c r="T44" i="29"/>
  <c r="S44" i="29"/>
  <c r="R44" i="29"/>
  <c r="Q44" i="29"/>
  <c r="T43" i="29"/>
  <c r="S43" i="29"/>
  <c r="R43" i="29"/>
  <c r="Q43" i="29"/>
  <c r="T8" i="29"/>
  <c r="S8" i="29"/>
  <c r="R8" i="29"/>
  <c r="Q8" i="29"/>
  <c r="T7" i="29"/>
  <c r="S7" i="29"/>
  <c r="R7" i="29"/>
  <c r="Q7" i="29"/>
  <c r="T6" i="29"/>
  <c r="S6" i="29"/>
  <c r="R6" i="29"/>
  <c r="Q6" i="29"/>
  <c r="T5" i="29"/>
  <c r="S5" i="29"/>
  <c r="R5" i="29"/>
  <c r="Q5" i="29"/>
  <c r="T4" i="29"/>
  <c r="S4" i="29"/>
  <c r="X3" i="29" s="1"/>
  <c r="R4" i="29"/>
  <c r="Q4" i="29"/>
  <c r="T3" i="29"/>
  <c r="S3" i="29"/>
  <c r="R3" i="29"/>
  <c r="Q3" i="29"/>
  <c r="T72" i="28"/>
  <c r="S72" i="28"/>
  <c r="R72" i="28"/>
  <c r="Q72" i="28"/>
  <c r="T71" i="28"/>
  <c r="S71" i="28"/>
  <c r="R71" i="28"/>
  <c r="Q71" i="28"/>
  <c r="T70" i="28"/>
  <c r="S70" i="28"/>
  <c r="R70" i="28"/>
  <c r="Q70" i="28"/>
  <c r="T69" i="28"/>
  <c r="S69" i="28"/>
  <c r="R69" i="28"/>
  <c r="Q69" i="28"/>
  <c r="T68" i="28"/>
  <c r="S68" i="28"/>
  <c r="R68" i="28"/>
  <c r="Q68" i="28"/>
  <c r="T67" i="28"/>
  <c r="S67" i="28"/>
  <c r="R67" i="28"/>
  <c r="Q67" i="28"/>
  <c r="T66" i="28"/>
  <c r="S66" i="28"/>
  <c r="X65" i="28" s="1"/>
  <c r="I65" i="28" s="1"/>
  <c r="R66" i="28"/>
  <c r="Q66" i="28"/>
  <c r="T65" i="28"/>
  <c r="S65" i="28"/>
  <c r="R65" i="28"/>
  <c r="Q65" i="28"/>
  <c r="T64" i="28"/>
  <c r="S64" i="28"/>
  <c r="R64" i="28"/>
  <c r="Q64" i="28"/>
  <c r="T63" i="28"/>
  <c r="S63" i="28"/>
  <c r="R63" i="28"/>
  <c r="Q63" i="28"/>
  <c r="T62" i="28"/>
  <c r="S62" i="28"/>
  <c r="R62" i="28"/>
  <c r="Q62" i="28"/>
  <c r="T61" i="28"/>
  <c r="S61" i="28"/>
  <c r="R61" i="28"/>
  <c r="Q61" i="28"/>
  <c r="T60" i="28"/>
  <c r="S60" i="28"/>
  <c r="R60" i="28"/>
  <c r="Q60" i="28"/>
  <c r="T59" i="28"/>
  <c r="S59" i="28"/>
  <c r="R59" i="28"/>
  <c r="Q59" i="28"/>
  <c r="T58" i="28"/>
  <c r="S58" i="28"/>
  <c r="R58" i="28"/>
  <c r="Q58" i="28"/>
  <c r="T57" i="28"/>
  <c r="S57" i="28"/>
  <c r="R57" i="28"/>
  <c r="Q57" i="28"/>
  <c r="T56" i="28"/>
  <c r="S56" i="28"/>
  <c r="R56" i="28"/>
  <c r="Q56" i="28"/>
  <c r="T55" i="28"/>
  <c r="S55" i="28"/>
  <c r="R55" i="28"/>
  <c r="Q55" i="28"/>
  <c r="T54" i="28"/>
  <c r="S54" i="28"/>
  <c r="R54" i="28"/>
  <c r="Q54" i="28"/>
  <c r="T53" i="28"/>
  <c r="S53" i="28"/>
  <c r="R53" i="28"/>
  <c r="Q53" i="28"/>
  <c r="T52" i="28"/>
  <c r="S52" i="28"/>
  <c r="R52" i="28"/>
  <c r="Q52" i="28"/>
  <c r="T50" i="28"/>
  <c r="S50" i="28"/>
  <c r="R50" i="28"/>
  <c r="Q50" i="28"/>
  <c r="T49" i="28"/>
  <c r="S49" i="28"/>
  <c r="R49" i="28"/>
  <c r="Q49" i="28"/>
  <c r="T48" i="28"/>
  <c r="S48" i="28"/>
  <c r="R48" i="28"/>
  <c r="Q48" i="28"/>
  <c r="T47" i="28"/>
  <c r="S47" i="28"/>
  <c r="R47" i="28"/>
  <c r="Q47" i="28"/>
  <c r="T46" i="28"/>
  <c r="Y45" i="28" s="1"/>
  <c r="S46" i="28"/>
  <c r="R46" i="28"/>
  <c r="W45" i="28" s="1"/>
  <c r="Q46" i="28"/>
  <c r="V45" i="28"/>
  <c r="T45" i="28"/>
  <c r="S45" i="28"/>
  <c r="R45" i="28"/>
  <c r="Q45" i="28"/>
  <c r="T44" i="28"/>
  <c r="S44" i="28"/>
  <c r="R44" i="28"/>
  <c r="Q44" i="28"/>
  <c r="T43" i="28"/>
  <c r="S43" i="28"/>
  <c r="R43" i="28"/>
  <c r="Q43" i="28"/>
  <c r="T42" i="28"/>
  <c r="S42" i="28"/>
  <c r="R42" i="28"/>
  <c r="Q42" i="28"/>
  <c r="T41" i="28"/>
  <c r="S41" i="28"/>
  <c r="R41" i="28"/>
  <c r="Q41" i="28"/>
  <c r="T40" i="28"/>
  <c r="Y39" i="28" s="1"/>
  <c r="S40" i="28"/>
  <c r="R40" i="28"/>
  <c r="W39" i="28" s="1"/>
  <c r="Q40" i="28"/>
  <c r="T39" i="28"/>
  <c r="S39" i="28"/>
  <c r="R39" i="28"/>
  <c r="Q39" i="28"/>
  <c r="U39" i="28" s="1"/>
  <c r="T38" i="28"/>
  <c r="S38" i="28"/>
  <c r="R38" i="28"/>
  <c r="Q38" i="28"/>
  <c r="T37" i="28"/>
  <c r="S37" i="28"/>
  <c r="R37" i="28"/>
  <c r="Q37" i="28"/>
  <c r="T36" i="28"/>
  <c r="S36" i="28"/>
  <c r="R36" i="28"/>
  <c r="Q36" i="28"/>
  <c r="T35" i="28"/>
  <c r="S35" i="28"/>
  <c r="R35" i="28"/>
  <c r="Q35" i="28"/>
  <c r="T34" i="28"/>
  <c r="Y33" i="28" s="1"/>
  <c r="S34" i="28"/>
  <c r="X33" i="28" s="1"/>
  <c r="I33" i="28" s="1"/>
  <c r="R34" i="28"/>
  <c r="W33" i="28" s="1"/>
  <c r="Q34" i="28"/>
  <c r="V33" i="28" s="1"/>
  <c r="T33" i="28"/>
  <c r="S33" i="28"/>
  <c r="R33" i="28"/>
  <c r="Q33" i="28"/>
  <c r="T28" i="28"/>
  <c r="S28" i="28"/>
  <c r="R28" i="28"/>
  <c r="Q28" i="28"/>
  <c r="T27" i="28"/>
  <c r="S27" i="28"/>
  <c r="R27" i="28"/>
  <c r="Q27" i="28"/>
  <c r="T26" i="28"/>
  <c r="S26" i="28"/>
  <c r="X25" i="28" s="1"/>
  <c r="I25" i="28" s="1"/>
  <c r="R26" i="28"/>
  <c r="Q26" i="28"/>
  <c r="V25" i="28" s="1"/>
  <c r="T25" i="28"/>
  <c r="S25" i="28"/>
  <c r="R25" i="28"/>
  <c r="Q25" i="28"/>
  <c r="T24" i="28"/>
  <c r="S24" i="28"/>
  <c r="R24" i="28"/>
  <c r="Q24" i="28"/>
  <c r="T23" i="28"/>
  <c r="S23" i="28"/>
  <c r="R23" i="28"/>
  <c r="Q23" i="28"/>
  <c r="T22" i="28"/>
  <c r="S22" i="28"/>
  <c r="R22" i="28"/>
  <c r="Q22" i="28"/>
  <c r="U22" i="28" s="1"/>
  <c r="T21" i="28"/>
  <c r="S21" i="28"/>
  <c r="R21" i="28"/>
  <c r="Q21" i="28"/>
  <c r="T20" i="28"/>
  <c r="S20" i="28"/>
  <c r="R20" i="28"/>
  <c r="Q20" i="28"/>
  <c r="U20" i="28" s="1"/>
  <c r="T19" i="28"/>
  <c r="S19" i="28"/>
  <c r="R19" i="28"/>
  <c r="Q19" i="28"/>
  <c r="T18" i="28"/>
  <c r="S18" i="28"/>
  <c r="R18" i="28"/>
  <c r="Q18" i="28"/>
  <c r="T17" i="28"/>
  <c r="S17" i="28"/>
  <c r="R17" i="28"/>
  <c r="Q17" i="28"/>
  <c r="T16" i="28"/>
  <c r="S16" i="28"/>
  <c r="R16" i="28"/>
  <c r="Q16" i="28"/>
  <c r="T15" i="28"/>
  <c r="S15" i="28"/>
  <c r="R15" i="28"/>
  <c r="Q15" i="28"/>
  <c r="T14" i="28"/>
  <c r="Y13" i="28" s="1"/>
  <c r="S14" i="28"/>
  <c r="R14" i="28"/>
  <c r="W13" i="28" s="1"/>
  <c r="Q14" i="28"/>
  <c r="U14" i="28" s="1"/>
  <c r="T13" i="28"/>
  <c r="S13" i="28"/>
  <c r="R13" i="28"/>
  <c r="Q13" i="28"/>
  <c r="T12" i="28"/>
  <c r="S12" i="28"/>
  <c r="R12" i="28"/>
  <c r="Q12" i="28"/>
  <c r="T11" i="28"/>
  <c r="S11" i="28"/>
  <c r="R11" i="28"/>
  <c r="Q11" i="28"/>
  <c r="T10" i="28"/>
  <c r="S10" i="28"/>
  <c r="R10" i="28"/>
  <c r="Q10" i="28"/>
  <c r="T9" i="28"/>
  <c r="S9" i="28"/>
  <c r="R9" i="28"/>
  <c r="Q9" i="28"/>
  <c r="T8" i="28"/>
  <c r="S8" i="28"/>
  <c r="R8" i="28"/>
  <c r="W7" i="28" s="1"/>
  <c r="Q8" i="28"/>
  <c r="V7" i="28" s="1"/>
  <c r="Y7" i="28"/>
  <c r="T7" i="28"/>
  <c r="S7" i="28"/>
  <c r="R7" i="28"/>
  <c r="Q7" i="28"/>
  <c r="T6" i="28"/>
  <c r="S6" i="28"/>
  <c r="R6" i="28"/>
  <c r="Q6" i="28"/>
  <c r="T5" i="28"/>
  <c r="S5" i="28"/>
  <c r="R5" i="28"/>
  <c r="Q5" i="28"/>
  <c r="T4" i="28"/>
  <c r="S4" i="28"/>
  <c r="R4" i="28"/>
  <c r="Q4" i="28"/>
  <c r="T3" i="28"/>
  <c r="S3" i="28"/>
  <c r="R3" i="28"/>
  <c r="Q3" i="28"/>
  <c r="T98" i="36"/>
  <c r="Y97" i="36" s="1"/>
  <c r="S98" i="36"/>
  <c r="X97" i="36" s="1"/>
  <c r="R98" i="36"/>
  <c r="W97" i="36" s="1"/>
  <c r="Q98" i="36"/>
  <c r="T97" i="36"/>
  <c r="S97" i="36"/>
  <c r="R97" i="36"/>
  <c r="Q97" i="36"/>
  <c r="T96" i="36"/>
  <c r="Y95" i="36" s="1"/>
  <c r="S96" i="36"/>
  <c r="X95" i="36" s="1"/>
  <c r="R96" i="36"/>
  <c r="W95" i="36" s="1"/>
  <c r="Q96" i="36"/>
  <c r="V95" i="36" s="1"/>
  <c r="T95" i="36"/>
  <c r="S95" i="36"/>
  <c r="R95" i="36"/>
  <c r="Q95" i="36"/>
  <c r="T94" i="36"/>
  <c r="S94" i="36"/>
  <c r="R94" i="36"/>
  <c r="Q94" i="36"/>
  <c r="T93" i="36"/>
  <c r="S93" i="36"/>
  <c r="R93" i="36"/>
  <c r="Q93" i="36"/>
  <c r="T92" i="36"/>
  <c r="S92" i="36"/>
  <c r="R92" i="36"/>
  <c r="Q92" i="36"/>
  <c r="T91" i="36"/>
  <c r="S91" i="36"/>
  <c r="R91" i="36"/>
  <c r="Q91" i="36"/>
  <c r="T90" i="36"/>
  <c r="S90" i="36"/>
  <c r="R90" i="36"/>
  <c r="Q90" i="36"/>
  <c r="T89" i="36"/>
  <c r="S89" i="36"/>
  <c r="R89" i="36"/>
  <c r="Q89" i="36"/>
  <c r="T88" i="36"/>
  <c r="S88" i="36"/>
  <c r="R88" i="36"/>
  <c r="Q88" i="36"/>
  <c r="T87" i="36"/>
  <c r="S87" i="36"/>
  <c r="R87" i="36"/>
  <c r="Q87" i="36"/>
  <c r="T86" i="36"/>
  <c r="S86" i="36"/>
  <c r="R86" i="36"/>
  <c r="Q86" i="36"/>
  <c r="T85" i="36"/>
  <c r="S85" i="36"/>
  <c r="R85" i="36"/>
  <c r="Q85" i="36"/>
  <c r="T84" i="36"/>
  <c r="S84" i="36"/>
  <c r="R84" i="36"/>
  <c r="Q84" i="36"/>
  <c r="T83" i="36"/>
  <c r="S83" i="36"/>
  <c r="R83" i="36"/>
  <c r="Q83" i="36"/>
  <c r="T82" i="36"/>
  <c r="S82" i="36"/>
  <c r="R82" i="36"/>
  <c r="Q82" i="36"/>
  <c r="T81" i="36"/>
  <c r="S81" i="36"/>
  <c r="R81" i="36"/>
  <c r="Q81" i="36"/>
  <c r="T80" i="36"/>
  <c r="Y79" i="36" s="1"/>
  <c r="S80" i="36"/>
  <c r="X79" i="36" s="1"/>
  <c r="R80" i="36"/>
  <c r="W79" i="36" s="1"/>
  <c r="Q80" i="36"/>
  <c r="V79" i="36" s="1"/>
  <c r="T79" i="36"/>
  <c r="S79" i="36"/>
  <c r="R79" i="36"/>
  <c r="Q79" i="36"/>
  <c r="T70" i="36"/>
  <c r="Y69" i="36" s="1"/>
  <c r="S70" i="36"/>
  <c r="X69" i="36" s="1"/>
  <c r="R70" i="36"/>
  <c r="W69" i="36" s="1"/>
  <c r="Q70" i="36"/>
  <c r="V69" i="36" s="1"/>
  <c r="T69" i="36"/>
  <c r="S69" i="36"/>
  <c r="R69" i="36"/>
  <c r="Q69" i="36"/>
  <c r="T66" i="36"/>
  <c r="Y65" i="36" s="1"/>
  <c r="S66" i="36"/>
  <c r="X65" i="36" s="1"/>
  <c r="R66" i="36"/>
  <c r="W65" i="36" s="1"/>
  <c r="Q66" i="36"/>
  <c r="T65" i="36"/>
  <c r="S65" i="36"/>
  <c r="R65" i="36"/>
  <c r="Q65" i="36"/>
  <c r="T58" i="36"/>
  <c r="Y57" i="36" s="1"/>
  <c r="S58" i="36"/>
  <c r="X57" i="36" s="1"/>
  <c r="R58" i="36"/>
  <c r="W57" i="36" s="1"/>
  <c r="Q58" i="36"/>
  <c r="T57" i="36"/>
  <c r="S57" i="36"/>
  <c r="R57" i="36"/>
  <c r="T56" i="36"/>
  <c r="S56" i="36"/>
  <c r="R56" i="36"/>
  <c r="Q56" i="36"/>
  <c r="Y55" i="36"/>
  <c r="X55" i="36"/>
  <c r="W55" i="36"/>
  <c r="V55" i="36"/>
  <c r="T55" i="36"/>
  <c r="S55" i="36"/>
  <c r="R55" i="36"/>
  <c r="Q55" i="36"/>
  <c r="T52" i="36"/>
  <c r="S52" i="36"/>
  <c r="R52" i="36"/>
  <c r="Q52" i="36"/>
  <c r="Y51" i="36"/>
  <c r="X51" i="36"/>
  <c r="W51" i="36"/>
  <c r="V51" i="36"/>
  <c r="T51" i="36"/>
  <c r="S51" i="36"/>
  <c r="R51" i="36"/>
  <c r="Q51" i="36"/>
  <c r="T50" i="36"/>
  <c r="S50" i="36"/>
  <c r="R50" i="36"/>
  <c r="Q50" i="36"/>
  <c r="T49" i="36"/>
  <c r="S49" i="36"/>
  <c r="R49" i="36"/>
  <c r="Q49" i="36"/>
  <c r="T48" i="36"/>
  <c r="S48" i="36"/>
  <c r="X47" i="36" s="1"/>
  <c r="R48" i="36"/>
  <c r="W47" i="36" s="1"/>
  <c r="Q48" i="36"/>
  <c r="T47" i="36"/>
  <c r="S47" i="36"/>
  <c r="R47" i="36"/>
  <c r="Q47" i="36"/>
  <c r="T46" i="36"/>
  <c r="Y45" i="36" s="1"/>
  <c r="S46" i="36"/>
  <c r="X45" i="36" s="1"/>
  <c r="R46" i="36"/>
  <c r="W45" i="36" s="1"/>
  <c r="Q46" i="36"/>
  <c r="T45" i="36"/>
  <c r="S45" i="36"/>
  <c r="R45" i="36"/>
  <c r="Q45" i="36"/>
  <c r="T44" i="36"/>
  <c r="S44" i="36"/>
  <c r="R44" i="36"/>
  <c r="Q44" i="36"/>
  <c r="T43" i="36"/>
  <c r="S43" i="36"/>
  <c r="R43" i="36"/>
  <c r="Q43" i="36"/>
  <c r="T42" i="36"/>
  <c r="S42" i="36"/>
  <c r="R42" i="36"/>
  <c r="Q42" i="36"/>
  <c r="T41" i="36"/>
  <c r="S41" i="36"/>
  <c r="R41" i="36"/>
  <c r="Q41" i="36"/>
  <c r="T40" i="36"/>
  <c r="S40" i="36"/>
  <c r="R40" i="36"/>
  <c r="W39" i="36" s="1"/>
  <c r="Q40" i="36"/>
  <c r="T39" i="36"/>
  <c r="S39" i="36"/>
  <c r="R39" i="36"/>
  <c r="Q39" i="36"/>
  <c r="T32" i="36"/>
  <c r="Y31" i="36" s="1"/>
  <c r="S32" i="36"/>
  <c r="X31" i="36" s="1"/>
  <c r="R32" i="36"/>
  <c r="W31" i="36" s="1"/>
  <c r="Q32" i="36"/>
  <c r="T31" i="36"/>
  <c r="S31" i="36"/>
  <c r="R31" i="36"/>
  <c r="Q31" i="36"/>
  <c r="T30" i="36"/>
  <c r="Y29" i="36" s="1"/>
  <c r="S30" i="36"/>
  <c r="X29" i="36" s="1"/>
  <c r="R30" i="36"/>
  <c r="W29" i="36" s="1"/>
  <c r="Q30" i="36"/>
  <c r="V29" i="36" s="1"/>
  <c r="T29" i="36"/>
  <c r="S29" i="36"/>
  <c r="R29" i="36"/>
  <c r="Q29" i="36"/>
  <c r="T28" i="36"/>
  <c r="Y27" i="36" s="1"/>
  <c r="S28" i="36"/>
  <c r="R28" i="36"/>
  <c r="W27" i="36" s="1"/>
  <c r="Q28" i="36"/>
  <c r="V27" i="36" s="1"/>
  <c r="T27" i="36"/>
  <c r="S27" i="36"/>
  <c r="R27" i="36"/>
  <c r="Q27" i="36"/>
  <c r="T22" i="36"/>
  <c r="Y21" i="36" s="1"/>
  <c r="S22" i="36"/>
  <c r="X21" i="36" s="1"/>
  <c r="R22" i="36"/>
  <c r="W21" i="36" s="1"/>
  <c r="Q22" i="36"/>
  <c r="T21" i="36"/>
  <c r="S21" i="36"/>
  <c r="R21" i="36"/>
  <c r="Q21" i="36"/>
  <c r="T20" i="36"/>
  <c r="Y19" i="36" s="1"/>
  <c r="S20" i="36"/>
  <c r="X19" i="36" s="1"/>
  <c r="R20" i="36"/>
  <c r="W19" i="36" s="1"/>
  <c r="Q20" i="36"/>
  <c r="T19" i="36"/>
  <c r="S19" i="36"/>
  <c r="R19" i="36"/>
  <c r="Q19" i="36"/>
  <c r="T18" i="36"/>
  <c r="Y17" i="36" s="1"/>
  <c r="S18" i="36"/>
  <c r="X17" i="36" s="1"/>
  <c r="R18" i="36"/>
  <c r="W17" i="36" s="1"/>
  <c r="Q18" i="36"/>
  <c r="V17" i="36" s="1"/>
  <c r="T17" i="36"/>
  <c r="S17" i="36"/>
  <c r="R17" i="36"/>
  <c r="Q17" i="36"/>
  <c r="T16" i="36"/>
  <c r="Y15" i="36" s="1"/>
  <c r="S16" i="36"/>
  <c r="R16" i="36"/>
  <c r="W15" i="36" s="1"/>
  <c r="Q16" i="36"/>
  <c r="V15" i="36" s="1"/>
  <c r="T15" i="36"/>
  <c r="S15" i="36"/>
  <c r="R15" i="36"/>
  <c r="Q15" i="36"/>
  <c r="T14" i="36"/>
  <c r="Y13" i="36" s="1"/>
  <c r="S14" i="36"/>
  <c r="X13" i="36" s="1"/>
  <c r="R14" i="36"/>
  <c r="W13" i="36" s="1"/>
  <c r="Q14" i="36"/>
  <c r="T13" i="36"/>
  <c r="S13" i="36"/>
  <c r="R13" i="36"/>
  <c r="Q13" i="36"/>
  <c r="T12" i="36"/>
  <c r="Y11" i="36" s="1"/>
  <c r="S12" i="36"/>
  <c r="X11" i="36" s="1"/>
  <c r="R12" i="36"/>
  <c r="W11" i="36" s="1"/>
  <c r="Q12" i="36"/>
  <c r="T11" i="36"/>
  <c r="S11" i="36"/>
  <c r="R11" i="36"/>
  <c r="Q11" i="36"/>
  <c r="T10" i="36"/>
  <c r="Y9" i="36" s="1"/>
  <c r="S10" i="36"/>
  <c r="X9" i="36" s="1"/>
  <c r="R10" i="36"/>
  <c r="W9" i="36" s="1"/>
  <c r="Q10" i="36"/>
  <c r="T9" i="36"/>
  <c r="S9" i="36"/>
  <c r="R9" i="36"/>
  <c r="Q9" i="36"/>
  <c r="T8" i="36"/>
  <c r="Y7" i="36" s="1"/>
  <c r="S8" i="36"/>
  <c r="R8" i="36"/>
  <c r="W7" i="36" s="1"/>
  <c r="Q8" i="36"/>
  <c r="V7" i="36" s="1"/>
  <c r="T7" i="36"/>
  <c r="S7" i="36"/>
  <c r="R7" i="36"/>
  <c r="Q7" i="36"/>
  <c r="T6" i="36"/>
  <c r="S6" i="36"/>
  <c r="R6" i="36"/>
  <c r="Q6" i="36"/>
  <c r="T5" i="36"/>
  <c r="S5" i="36"/>
  <c r="R5" i="36"/>
  <c r="Q5" i="36"/>
  <c r="T4" i="36"/>
  <c r="Y3" i="36" s="1"/>
  <c r="S4" i="36"/>
  <c r="X3" i="36" s="1"/>
  <c r="R4" i="36"/>
  <c r="Q4" i="36"/>
  <c r="T3" i="36"/>
  <c r="S3" i="36"/>
  <c r="R3" i="36"/>
  <c r="Q3" i="36"/>
  <c r="T40" i="27"/>
  <c r="S40" i="27"/>
  <c r="R40" i="27"/>
  <c r="Q40" i="27"/>
  <c r="T39" i="27"/>
  <c r="S39" i="27"/>
  <c r="R39" i="27"/>
  <c r="Q39" i="27"/>
  <c r="T38" i="27"/>
  <c r="S38" i="27"/>
  <c r="R38" i="27"/>
  <c r="Q38" i="27"/>
  <c r="T37" i="27"/>
  <c r="S37" i="27"/>
  <c r="R37" i="27"/>
  <c r="Q37" i="27"/>
  <c r="T36" i="27"/>
  <c r="S36" i="27"/>
  <c r="R36" i="27"/>
  <c r="Q36" i="27"/>
  <c r="T35" i="27"/>
  <c r="S35" i="27"/>
  <c r="R35" i="27"/>
  <c r="Q35" i="27"/>
  <c r="I35" i="27"/>
  <c r="T34" i="27"/>
  <c r="S34" i="27"/>
  <c r="R34" i="27"/>
  <c r="Q34" i="27"/>
  <c r="T33" i="27"/>
  <c r="S33" i="27"/>
  <c r="R33" i="27"/>
  <c r="Q33" i="27"/>
  <c r="T32" i="27"/>
  <c r="S32" i="27"/>
  <c r="R32" i="27"/>
  <c r="Q32" i="27"/>
  <c r="T31" i="27"/>
  <c r="S31" i="27"/>
  <c r="R31" i="27"/>
  <c r="Q31" i="27"/>
  <c r="T30" i="27"/>
  <c r="S30" i="27"/>
  <c r="R30" i="27"/>
  <c r="W29" i="27" s="1"/>
  <c r="Q30" i="27"/>
  <c r="V29" i="27" s="1"/>
  <c r="T29" i="27"/>
  <c r="S29" i="27"/>
  <c r="R29" i="27"/>
  <c r="Q29" i="27"/>
  <c r="W25" i="27"/>
  <c r="T28" i="27"/>
  <c r="S28" i="27"/>
  <c r="Q28" i="27"/>
  <c r="T27" i="27"/>
  <c r="S27" i="27"/>
  <c r="R27" i="27"/>
  <c r="Q27" i="27"/>
  <c r="T26" i="27"/>
  <c r="S26" i="27"/>
  <c r="T25" i="27"/>
  <c r="S25" i="27"/>
  <c r="R25" i="27"/>
  <c r="Q25" i="27"/>
  <c r="T24" i="27"/>
  <c r="S24" i="27"/>
  <c r="R24" i="27"/>
  <c r="Q24" i="27"/>
  <c r="T23" i="27"/>
  <c r="S23" i="27"/>
  <c r="R23" i="27"/>
  <c r="Q23" i="27"/>
  <c r="T22" i="27"/>
  <c r="S22" i="27"/>
  <c r="R22" i="27"/>
  <c r="Q22" i="27"/>
  <c r="T21" i="27"/>
  <c r="S21" i="27"/>
  <c r="R21" i="27"/>
  <c r="Q21" i="27"/>
  <c r="T20" i="27"/>
  <c r="Y19" i="27" s="1"/>
  <c r="S20" i="27"/>
  <c r="R20" i="27"/>
  <c r="Q20" i="27"/>
  <c r="T19" i="27"/>
  <c r="S19" i="27"/>
  <c r="R19" i="27"/>
  <c r="Q19" i="27"/>
  <c r="T18" i="27"/>
  <c r="S18" i="27"/>
  <c r="R18" i="27"/>
  <c r="Q18" i="27"/>
  <c r="T17" i="27"/>
  <c r="S17" i="27"/>
  <c r="R17" i="27"/>
  <c r="Q17" i="27"/>
  <c r="T10" i="27"/>
  <c r="S10" i="27"/>
  <c r="R10" i="27"/>
  <c r="Q10" i="27"/>
  <c r="T9" i="27"/>
  <c r="S9" i="27"/>
  <c r="R9" i="27"/>
  <c r="Q9" i="27"/>
  <c r="T8" i="27"/>
  <c r="S8" i="27"/>
  <c r="R8" i="27"/>
  <c r="W7" i="27" s="1"/>
  <c r="Q8" i="27"/>
  <c r="V7" i="27" s="1"/>
  <c r="T7" i="27"/>
  <c r="S7" i="27"/>
  <c r="R7" i="27"/>
  <c r="Q7" i="27"/>
  <c r="T48" i="26"/>
  <c r="S48" i="26"/>
  <c r="R48" i="26"/>
  <c r="Q48" i="26"/>
  <c r="T47" i="26"/>
  <c r="S47" i="26"/>
  <c r="R47" i="26"/>
  <c r="Q47" i="26"/>
  <c r="T46" i="26"/>
  <c r="S46" i="26"/>
  <c r="R46" i="26"/>
  <c r="Q46" i="26"/>
  <c r="T45" i="26"/>
  <c r="S45" i="26"/>
  <c r="R45" i="26"/>
  <c r="Q45" i="26"/>
  <c r="T44" i="26"/>
  <c r="S44" i="26"/>
  <c r="R44" i="26"/>
  <c r="Q44" i="26"/>
  <c r="T43" i="26"/>
  <c r="S43" i="26"/>
  <c r="R43" i="26"/>
  <c r="Q43" i="26"/>
  <c r="T42" i="26"/>
  <c r="S42" i="26"/>
  <c r="R42" i="26"/>
  <c r="Q42" i="26"/>
  <c r="T41" i="26"/>
  <c r="S41" i="26"/>
  <c r="R41" i="26"/>
  <c r="Q41" i="26"/>
  <c r="T40" i="26"/>
  <c r="S40" i="26"/>
  <c r="R40" i="26"/>
  <c r="Q40" i="26"/>
  <c r="T39" i="26"/>
  <c r="S39" i="26"/>
  <c r="R39" i="26"/>
  <c r="Q39" i="26"/>
  <c r="T38" i="26"/>
  <c r="S38" i="26"/>
  <c r="R38" i="26"/>
  <c r="Q38" i="26"/>
  <c r="T37" i="26"/>
  <c r="S37" i="26"/>
  <c r="R37" i="26"/>
  <c r="Q37" i="26"/>
  <c r="T36" i="26"/>
  <c r="S36" i="26"/>
  <c r="R36" i="26"/>
  <c r="Q36" i="26"/>
  <c r="T35" i="26"/>
  <c r="S35" i="26"/>
  <c r="R35" i="26"/>
  <c r="Q35" i="26"/>
  <c r="T34" i="26"/>
  <c r="S34" i="26"/>
  <c r="R34" i="26"/>
  <c r="Q34" i="26"/>
  <c r="T33" i="26"/>
  <c r="S33" i="26"/>
  <c r="R33" i="26"/>
  <c r="T32" i="26"/>
  <c r="S32" i="26"/>
  <c r="R32" i="26"/>
  <c r="Q32" i="26"/>
  <c r="T31" i="26"/>
  <c r="S31" i="26"/>
  <c r="R31" i="26"/>
  <c r="Q31" i="26"/>
  <c r="I31" i="26"/>
  <c r="Y19" i="26"/>
  <c r="V19" i="26"/>
  <c r="T10" i="26"/>
  <c r="S10" i="26"/>
  <c r="R10" i="26"/>
  <c r="Q10" i="26"/>
  <c r="T9" i="26"/>
  <c r="S9" i="26"/>
  <c r="R9" i="26"/>
  <c r="Q9" i="26"/>
  <c r="T78" i="25"/>
  <c r="S78" i="25"/>
  <c r="R78" i="25"/>
  <c r="Q78" i="25"/>
  <c r="T77" i="25"/>
  <c r="S77" i="25"/>
  <c r="R77" i="25"/>
  <c r="Q77" i="25"/>
  <c r="T76" i="25"/>
  <c r="S76" i="25"/>
  <c r="R76" i="25"/>
  <c r="Q76" i="25"/>
  <c r="T75" i="25"/>
  <c r="S75" i="25"/>
  <c r="R75" i="25"/>
  <c r="Q75" i="25"/>
  <c r="T74" i="25"/>
  <c r="S74" i="25"/>
  <c r="R74" i="25"/>
  <c r="Q74" i="25"/>
  <c r="T73" i="25"/>
  <c r="S73" i="25"/>
  <c r="R73" i="25"/>
  <c r="Q73" i="25"/>
  <c r="T72" i="25"/>
  <c r="S72" i="25"/>
  <c r="R72" i="25"/>
  <c r="Q72" i="25"/>
  <c r="T71" i="25"/>
  <c r="S71" i="25"/>
  <c r="R71" i="25"/>
  <c r="Q71" i="25"/>
  <c r="T70" i="25"/>
  <c r="S70" i="25"/>
  <c r="R70" i="25"/>
  <c r="Q70" i="25"/>
  <c r="T69" i="25"/>
  <c r="S69" i="25"/>
  <c r="R69" i="25"/>
  <c r="Q69" i="25"/>
  <c r="T68" i="25"/>
  <c r="S68" i="25"/>
  <c r="R68" i="25"/>
  <c r="Q68" i="25"/>
  <c r="T67" i="25"/>
  <c r="S67" i="25"/>
  <c r="R67" i="25"/>
  <c r="Q67" i="25"/>
  <c r="T66" i="25"/>
  <c r="S66" i="25"/>
  <c r="R66" i="25"/>
  <c r="Q66" i="25"/>
  <c r="T65" i="25"/>
  <c r="S65" i="25"/>
  <c r="R65" i="25"/>
  <c r="Q65" i="25"/>
  <c r="T64" i="25"/>
  <c r="S64" i="25"/>
  <c r="R64" i="25"/>
  <c r="Q64" i="25"/>
  <c r="T63" i="25"/>
  <c r="S63" i="25"/>
  <c r="R63" i="25"/>
  <c r="Q63" i="25"/>
  <c r="T62" i="25"/>
  <c r="S62" i="25"/>
  <c r="R62" i="25"/>
  <c r="Q62" i="25"/>
  <c r="T61" i="25"/>
  <c r="S61" i="25"/>
  <c r="R61" i="25"/>
  <c r="T60" i="25"/>
  <c r="S60" i="25"/>
  <c r="R60" i="25"/>
  <c r="Q60" i="25"/>
  <c r="T59" i="25"/>
  <c r="S59" i="25"/>
  <c r="R59" i="25"/>
  <c r="T58" i="25"/>
  <c r="S58" i="25"/>
  <c r="R58" i="25"/>
  <c r="Q58" i="25"/>
  <c r="T57" i="25"/>
  <c r="S57" i="25"/>
  <c r="R57" i="25"/>
  <c r="T56" i="25"/>
  <c r="S56" i="25"/>
  <c r="R56" i="25"/>
  <c r="Q56" i="25"/>
  <c r="T55" i="25"/>
  <c r="S55" i="25"/>
  <c r="R55" i="25"/>
  <c r="Q55" i="25"/>
  <c r="T42" i="25"/>
  <c r="S42" i="25"/>
  <c r="R42" i="25"/>
  <c r="Q42" i="25"/>
  <c r="T41" i="25"/>
  <c r="S41" i="25"/>
  <c r="R41" i="25"/>
  <c r="Q41" i="25"/>
  <c r="T38" i="25"/>
  <c r="Y37" i="25" s="1"/>
  <c r="S38" i="25"/>
  <c r="X37" i="25" s="1"/>
  <c r="R38" i="25"/>
  <c r="W37" i="25" s="1"/>
  <c r="Q38" i="25"/>
  <c r="T37" i="25"/>
  <c r="S37" i="25"/>
  <c r="R37" i="25"/>
  <c r="Q37" i="25"/>
  <c r="T36" i="25"/>
  <c r="S36" i="25"/>
  <c r="R36" i="25"/>
  <c r="Q36" i="25"/>
  <c r="T35" i="25"/>
  <c r="S35" i="25"/>
  <c r="R35" i="25"/>
  <c r="Q35" i="25"/>
  <c r="T34" i="25"/>
  <c r="Q34" i="25"/>
  <c r="T33" i="25"/>
  <c r="S33" i="25"/>
  <c r="R33" i="25"/>
  <c r="T32" i="25"/>
  <c r="S32" i="25"/>
  <c r="R32" i="25"/>
  <c r="Q32" i="25"/>
  <c r="T31" i="25"/>
  <c r="S31" i="25"/>
  <c r="R31" i="25"/>
  <c r="Q31" i="25"/>
  <c r="T30" i="25"/>
  <c r="S30" i="25"/>
  <c r="R30" i="25"/>
  <c r="Q30" i="25"/>
  <c r="T29" i="25"/>
  <c r="S29" i="25"/>
  <c r="R29" i="25"/>
  <c r="Q29" i="25"/>
  <c r="T28" i="25"/>
  <c r="S28" i="25"/>
  <c r="R28" i="25"/>
  <c r="T27" i="25"/>
  <c r="S27" i="25"/>
  <c r="R27" i="25"/>
  <c r="Q27" i="25"/>
  <c r="T26" i="25"/>
  <c r="S26" i="25"/>
  <c r="R26" i="25"/>
  <c r="Q26" i="25"/>
  <c r="T25" i="25"/>
  <c r="S25" i="25"/>
  <c r="R25" i="25"/>
  <c r="Q25" i="25"/>
  <c r="T24" i="25"/>
  <c r="S24" i="25"/>
  <c r="R24" i="25"/>
  <c r="Q24" i="25"/>
  <c r="T23" i="25"/>
  <c r="S23" i="25"/>
  <c r="R23" i="25"/>
  <c r="Q23" i="25"/>
  <c r="T22" i="25"/>
  <c r="S22" i="25"/>
  <c r="R22" i="25"/>
  <c r="W21" i="25" s="1"/>
  <c r="Q22" i="25"/>
  <c r="T21" i="25"/>
  <c r="S21" i="25"/>
  <c r="R21" i="25"/>
  <c r="Q21" i="25"/>
  <c r="T20" i="25"/>
  <c r="S20" i="25"/>
  <c r="R20" i="25"/>
  <c r="Q20" i="25"/>
  <c r="T19" i="25"/>
  <c r="S19" i="25"/>
  <c r="R19" i="25"/>
  <c r="M19" i="25"/>
  <c r="Q19" i="25" s="1"/>
  <c r="T18" i="25"/>
  <c r="S18" i="25"/>
  <c r="R18" i="25"/>
  <c r="Q18" i="25"/>
  <c r="T17" i="25"/>
  <c r="S17" i="25"/>
  <c r="R17" i="25"/>
  <c r="M17" i="25"/>
  <c r="Q17" i="25" s="1"/>
  <c r="T16" i="25"/>
  <c r="S16" i="25"/>
  <c r="R16" i="25"/>
  <c r="Q16" i="25"/>
  <c r="T15" i="25"/>
  <c r="S15" i="25"/>
  <c r="R15" i="25"/>
  <c r="Q15" i="25"/>
  <c r="T14" i="25"/>
  <c r="S14" i="25"/>
  <c r="R14" i="25"/>
  <c r="Q14" i="25"/>
  <c r="T13" i="25"/>
  <c r="S13" i="25"/>
  <c r="R13" i="25"/>
  <c r="Q13" i="25"/>
  <c r="T12" i="25"/>
  <c r="S12" i="25"/>
  <c r="R12" i="25"/>
  <c r="Q12" i="25"/>
  <c r="T11" i="25"/>
  <c r="S11" i="25"/>
  <c r="R11" i="25"/>
  <c r="Q11" i="25"/>
  <c r="T10" i="25"/>
  <c r="S10" i="25"/>
  <c r="R10" i="25"/>
  <c r="Q10" i="25"/>
  <c r="T9" i="25"/>
  <c r="S9" i="25"/>
  <c r="R9" i="25"/>
  <c r="Q9" i="25"/>
  <c r="T8" i="25"/>
  <c r="S8" i="25"/>
  <c r="R8" i="25"/>
  <c r="Q8" i="25"/>
  <c r="T7" i="25"/>
  <c r="S7" i="25"/>
  <c r="R7" i="25"/>
  <c r="Q7" i="25"/>
  <c r="T6" i="25"/>
  <c r="S6" i="25"/>
  <c r="R6" i="25"/>
  <c r="Q6" i="25"/>
  <c r="T5" i="25"/>
  <c r="S5" i="25"/>
  <c r="R5" i="25"/>
  <c r="Q5" i="25"/>
  <c r="T4" i="25"/>
  <c r="S4" i="25"/>
  <c r="R4" i="25"/>
  <c r="Q4" i="25"/>
  <c r="T3" i="25"/>
  <c r="S3" i="25"/>
  <c r="R3" i="25"/>
  <c r="Q3" i="25"/>
  <c r="V172" i="35" l="1"/>
  <c r="X25" i="27"/>
  <c r="Y25" i="27"/>
  <c r="U27" i="27"/>
  <c r="U33" i="26"/>
  <c r="U32" i="34"/>
  <c r="U8" i="34"/>
  <c r="U14" i="34"/>
  <c r="U20" i="34"/>
  <c r="U26" i="34"/>
  <c r="U33" i="34"/>
  <c r="U36" i="34"/>
  <c r="U45" i="34"/>
  <c r="U42" i="34"/>
  <c r="U44" i="34"/>
  <c r="V21" i="34"/>
  <c r="U51" i="34"/>
  <c r="U23" i="34"/>
  <c r="U24" i="34"/>
  <c r="U4" i="28"/>
  <c r="U6" i="28"/>
  <c r="X45" i="28"/>
  <c r="I45" i="28" s="1"/>
  <c r="U55" i="28"/>
  <c r="U38" i="34"/>
  <c r="V13" i="24"/>
  <c r="V23" i="24"/>
  <c r="V3" i="24"/>
  <c r="U22" i="24"/>
  <c r="U32" i="24"/>
  <c r="U42" i="24"/>
  <c r="V79" i="24"/>
  <c r="U9" i="27"/>
  <c r="U25" i="27"/>
  <c r="U47" i="28"/>
  <c r="U54" i="28"/>
  <c r="U5" i="28"/>
  <c r="U13" i="28"/>
  <c r="U69" i="28"/>
  <c r="U4" i="29"/>
  <c r="U44" i="29"/>
  <c r="U46" i="29"/>
  <c r="U52" i="29"/>
  <c r="U54" i="29"/>
  <c r="U56" i="29"/>
  <c r="U60" i="29"/>
  <c r="Y77" i="35"/>
  <c r="Y3" i="35"/>
  <c r="Y71" i="35"/>
  <c r="V15" i="35"/>
  <c r="U161" i="35"/>
  <c r="U143" i="35"/>
  <c r="U145" i="35"/>
  <c r="U149" i="35"/>
  <c r="U39" i="35"/>
  <c r="U43" i="35"/>
  <c r="U45" i="35"/>
  <c r="U47" i="35"/>
  <c r="U49" i="35"/>
  <c r="U53" i="35"/>
  <c r="U163" i="35"/>
  <c r="U174" i="35"/>
  <c r="U48" i="35"/>
  <c r="W63" i="35"/>
  <c r="U11" i="35"/>
  <c r="U21" i="35"/>
  <c r="U55" i="35"/>
  <c r="U63" i="35"/>
  <c r="U67" i="35"/>
  <c r="U129" i="35"/>
  <c r="U158" i="35"/>
  <c r="U160" i="35"/>
  <c r="W21" i="35"/>
  <c r="U6" i="35"/>
  <c r="U8" i="35"/>
  <c r="U79" i="35"/>
  <c r="U87" i="35"/>
  <c r="U95" i="35"/>
  <c r="U121" i="35"/>
  <c r="U68" i="35"/>
  <c r="U82" i="35"/>
  <c r="U84" i="35"/>
  <c r="U86" i="35"/>
  <c r="U90" i="35"/>
  <c r="U92" i="35"/>
  <c r="U98" i="35"/>
  <c r="Y7" i="27"/>
  <c r="X7" i="27"/>
  <c r="I7" i="27" s="1"/>
  <c r="W19" i="26"/>
  <c r="X19" i="26"/>
  <c r="W55" i="25"/>
  <c r="Y55" i="25"/>
  <c r="V55" i="25"/>
  <c r="I55" i="25" s="1"/>
  <c r="X55" i="25"/>
  <c r="V47" i="26"/>
  <c r="U35" i="27"/>
  <c r="U39" i="27"/>
  <c r="W3" i="29"/>
  <c r="U51" i="29"/>
  <c r="U66" i="25"/>
  <c r="U68" i="25"/>
  <c r="U70" i="25"/>
  <c r="U76" i="25"/>
  <c r="X21" i="25"/>
  <c r="U78" i="25"/>
  <c r="Y47" i="36"/>
  <c r="U96" i="35"/>
  <c r="X63" i="35"/>
  <c r="I63" i="35" s="1"/>
  <c r="U130" i="35"/>
  <c r="U132" i="35"/>
  <c r="U138" i="35"/>
  <c r="U177" i="35"/>
  <c r="U176" i="35"/>
  <c r="U33" i="35"/>
  <c r="W77" i="35"/>
  <c r="U114" i="35"/>
  <c r="U18" i="35"/>
  <c r="U25" i="35"/>
  <c r="U104" i="35"/>
  <c r="X119" i="35"/>
  <c r="I119" i="35" s="1"/>
  <c r="U128" i="35"/>
  <c r="U175" i="35"/>
  <c r="U26" i="35"/>
  <c r="U52" i="35"/>
  <c r="U69" i="35"/>
  <c r="U71" i="35"/>
  <c r="U75" i="35"/>
  <c r="U107" i="35"/>
  <c r="U169" i="35"/>
  <c r="U28" i="35"/>
  <c r="U105" i="35"/>
  <c r="U109" i="35"/>
  <c r="U159" i="35"/>
  <c r="U166" i="35"/>
  <c r="U170" i="35"/>
  <c r="U172" i="35"/>
  <c r="U80" i="35"/>
  <c r="U3" i="35"/>
  <c r="U146" i="35"/>
  <c r="U94" i="35"/>
  <c r="W119" i="35"/>
  <c r="U122" i="35"/>
  <c r="U124" i="35"/>
  <c r="U137" i="35"/>
  <c r="U139" i="35"/>
  <c r="U147" i="35"/>
  <c r="U151" i="35"/>
  <c r="U168" i="35"/>
  <c r="W172" i="35"/>
  <c r="X71" i="35"/>
  <c r="I71" i="35" s="1"/>
  <c r="W3" i="35"/>
  <c r="U24" i="35"/>
  <c r="U59" i="35"/>
  <c r="U65" i="35"/>
  <c r="X77" i="35"/>
  <c r="I77" i="35" s="1"/>
  <c r="U12" i="35"/>
  <c r="U14" i="35"/>
  <c r="U17" i="35"/>
  <c r="U19" i="35"/>
  <c r="X21" i="35"/>
  <c r="I21" i="35" s="1"/>
  <c r="U32" i="35"/>
  <c r="U37" i="35"/>
  <c r="U41" i="35"/>
  <c r="U50" i="35"/>
  <c r="Y49" i="35"/>
  <c r="U58" i="35"/>
  <c r="U64" i="35"/>
  <c r="U73" i="35"/>
  <c r="U102" i="35"/>
  <c r="U113" i="35"/>
  <c r="U115" i="35"/>
  <c r="U117" i="35"/>
  <c r="U119" i="35"/>
  <c r="U136" i="35"/>
  <c r="U140" i="35"/>
  <c r="Y172" i="35"/>
  <c r="X172" i="35"/>
  <c r="U35" i="35"/>
  <c r="U88" i="35"/>
  <c r="U38" i="35"/>
  <c r="U40" i="35"/>
  <c r="U51" i="35"/>
  <c r="U56" i="35"/>
  <c r="U66" i="35"/>
  <c r="U70" i="35"/>
  <c r="U77" i="35"/>
  <c r="U81" i="35"/>
  <c r="U83" i="35"/>
  <c r="U85" i="35"/>
  <c r="U106" i="35"/>
  <c r="U108" i="35"/>
  <c r="U126" i="35"/>
  <c r="U142" i="35"/>
  <c r="U144" i="35"/>
  <c r="U61" i="35"/>
  <c r="U5" i="35"/>
  <c r="U7" i="35"/>
  <c r="U9" i="35"/>
  <c r="U30" i="35"/>
  <c r="U36" i="35"/>
  <c r="W37" i="35"/>
  <c r="U42" i="35"/>
  <c r="U44" i="35"/>
  <c r="U46" i="35"/>
  <c r="U89" i="35"/>
  <c r="U91" i="35"/>
  <c r="U93" i="35"/>
  <c r="U111" i="35"/>
  <c r="U123" i="35"/>
  <c r="U125" i="35"/>
  <c r="U134" i="35"/>
  <c r="U148" i="35"/>
  <c r="U150" i="35"/>
  <c r="U152" i="35"/>
  <c r="U165" i="35"/>
  <c r="U167" i="35"/>
  <c r="U23" i="35"/>
  <c r="U27" i="35"/>
  <c r="U29" i="35"/>
  <c r="X33" i="35"/>
  <c r="Y63" i="35"/>
  <c r="U97" i="35"/>
  <c r="U99" i="35"/>
  <c r="U101" i="35"/>
  <c r="Y101" i="35"/>
  <c r="U110" i="35"/>
  <c r="U127" i="35"/>
  <c r="U131" i="35"/>
  <c r="U133" i="35"/>
  <c r="U141" i="35"/>
  <c r="U162" i="35"/>
  <c r="U164" i="35"/>
  <c r="U13" i="35"/>
  <c r="U15" i="35"/>
  <c r="W15" i="35"/>
  <c r="U20" i="35"/>
  <c r="U31" i="35"/>
  <c r="W71" i="35"/>
  <c r="U74" i="35"/>
  <c r="U76" i="35"/>
  <c r="U78" i="35"/>
  <c r="U103" i="35"/>
  <c r="U112" i="35"/>
  <c r="U116" i="35"/>
  <c r="U118" i="35"/>
  <c r="U135" i="35"/>
  <c r="U171" i="35"/>
  <c r="X39" i="36"/>
  <c r="W3" i="36"/>
  <c r="U21" i="36"/>
  <c r="U8" i="36"/>
  <c r="U82" i="36"/>
  <c r="U84" i="36"/>
  <c r="U92" i="36"/>
  <c r="U18" i="36"/>
  <c r="U96" i="36"/>
  <c r="U98" i="36"/>
  <c r="U44" i="36"/>
  <c r="U85" i="36"/>
  <c r="U87" i="36"/>
  <c r="U63" i="28"/>
  <c r="U56" i="28"/>
  <c r="U62" i="28"/>
  <c r="U67" i="28"/>
  <c r="U10" i="28"/>
  <c r="X13" i="28"/>
  <c r="I13" i="28" s="1"/>
  <c r="U36" i="28"/>
  <c r="U38" i="28"/>
  <c r="U70" i="28"/>
  <c r="W25" i="28"/>
  <c r="U40" i="28"/>
  <c r="U15" i="28"/>
  <c r="U21" i="28"/>
  <c r="U46" i="28"/>
  <c r="U50" i="28"/>
  <c r="U53" i="28"/>
  <c r="U23" i="28"/>
  <c r="U25" i="28"/>
  <c r="U49" i="28"/>
  <c r="U17" i="28"/>
  <c r="U26" i="28"/>
  <c r="U42" i="28"/>
  <c r="U58" i="28"/>
  <c r="U64" i="28"/>
  <c r="U66" i="28"/>
  <c r="U19" i="28"/>
  <c r="U27" i="28"/>
  <c r="X39" i="28"/>
  <c r="I39" i="28" s="1"/>
  <c r="U52" i="28"/>
  <c r="W65" i="28"/>
  <c r="U68" i="28"/>
  <c r="V13" i="28"/>
  <c r="U44" i="28"/>
  <c r="U60" i="28"/>
  <c r="U7" i="28"/>
  <c r="U12" i="28"/>
  <c r="U16" i="28"/>
  <c r="U35" i="28"/>
  <c r="U43" i="28"/>
  <c r="U48" i="28"/>
  <c r="U59" i="28"/>
  <c r="U61" i="28"/>
  <c r="Y65" i="28"/>
  <c r="U11" i="28"/>
  <c r="U24" i="28"/>
  <c r="U33" i="28"/>
  <c r="U41" i="28"/>
  <c r="U45" i="28"/>
  <c r="U57" i="28"/>
  <c r="U65" i="28"/>
  <c r="U72" i="28"/>
  <c r="U3" i="28"/>
  <c r="U9" i="28"/>
  <c r="U28" i="28"/>
  <c r="U37" i="28"/>
  <c r="U71" i="28"/>
  <c r="U26" i="27"/>
  <c r="U38" i="27"/>
  <c r="X29" i="27"/>
  <c r="I29" i="27" s="1"/>
  <c r="U20" i="27"/>
  <c r="U22" i="27"/>
  <c r="U10" i="27"/>
  <c r="U18" i="27"/>
  <c r="U24" i="27"/>
  <c r="U28" i="27"/>
  <c r="Y29" i="27"/>
  <c r="U7" i="27"/>
  <c r="U31" i="27"/>
  <c r="U33" i="27"/>
  <c r="U40" i="27"/>
  <c r="X19" i="27"/>
  <c r="I19" i="27" s="1"/>
  <c r="U37" i="27"/>
  <c r="U17" i="27"/>
  <c r="U19" i="27"/>
  <c r="U21" i="27"/>
  <c r="U30" i="27"/>
  <c r="U32" i="27"/>
  <c r="U8" i="27"/>
  <c r="U23" i="27"/>
  <c r="U34" i="27"/>
  <c r="U36" i="27"/>
  <c r="W19" i="27"/>
  <c r="U29" i="27"/>
  <c r="V25" i="27"/>
  <c r="V19" i="27"/>
  <c r="U79" i="36"/>
  <c r="U17" i="36"/>
  <c r="U30" i="36"/>
  <c r="Y39" i="36"/>
  <c r="U97" i="36"/>
  <c r="U56" i="36"/>
  <c r="U83" i="36"/>
  <c r="U5" i="36"/>
  <c r="U10" i="36"/>
  <c r="U19" i="36"/>
  <c r="U80" i="36"/>
  <c r="U33" i="25"/>
  <c r="U60" i="25"/>
  <c r="U19" i="25"/>
  <c r="U58" i="25"/>
  <c r="U13" i="25"/>
  <c r="U16" i="36"/>
  <c r="U31" i="36"/>
  <c r="U49" i="36"/>
  <c r="U69" i="36"/>
  <c r="U91" i="36"/>
  <c r="U93" i="36"/>
  <c r="U95" i="36"/>
  <c r="U3" i="36"/>
  <c r="U9" i="36"/>
  <c r="U13" i="36"/>
  <c r="U28" i="36"/>
  <c r="U46" i="36"/>
  <c r="U48" i="36"/>
  <c r="U50" i="36"/>
  <c r="U58" i="36"/>
  <c r="U66" i="36"/>
  <c r="U7" i="36"/>
  <c r="U89" i="36"/>
  <c r="V3" i="36"/>
  <c r="U15" i="36"/>
  <c r="U29" i="36"/>
  <c r="U39" i="36"/>
  <c r="U43" i="36"/>
  <c r="U45" i="36"/>
  <c r="U57" i="36"/>
  <c r="U88" i="36"/>
  <c r="U90" i="36"/>
  <c r="U12" i="36"/>
  <c r="U14" i="36"/>
  <c r="U27" i="36"/>
  <c r="U52" i="36"/>
  <c r="U81" i="36"/>
  <c r="V9" i="36"/>
  <c r="U20" i="36"/>
  <c r="U22" i="36"/>
  <c r="U41" i="36"/>
  <c r="U51" i="36"/>
  <c r="U86" i="36"/>
  <c r="U11" i="36"/>
  <c r="U32" i="36"/>
  <c r="U40" i="36"/>
  <c r="U42" i="36"/>
  <c r="U47" i="36"/>
  <c r="U55" i="36"/>
  <c r="U65" i="36"/>
  <c r="U94" i="36"/>
  <c r="U70" i="36"/>
  <c r="U4" i="36"/>
  <c r="U6" i="36"/>
  <c r="X7" i="36"/>
  <c r="V13" i="36"/>
  <c r="X15" i="36"/>
  <c r="V21" i="36"/>
  <c r="X27" i="36"/>
  <c r="V39" i="36"/>
  <c r="V47" i="36"/>
  <c r="V65" i="36"/>
  <c r="V97" i="36"/>
  <c r="V11" i="36"/>
  <c r="V19" i="36"/>
  <c r="V31" i="36"/>
  <c r="V45" i="36"/>
  <c r="V57" i="36"/>
  <c r="W39" i="26"/>
  <c r="U57" i="29"/>
  <c r="U59" i="29"/>
  <c r="U64" i="29"/>
  <c r="U32" i="26"/>
  <c r="V39" i="26"/>
  <c r="U37" i="26"/>
  <c r="U41" i="26"/>
  <c r="U40" i="26"/>
  <c r="U38" i="26"/>
  <c r="U31" i="26"/>
  <c r="U39" i="26"/>
  <c r="U43" i="26"/>
  <c r="X47" i="26"/>
  <c r="I47" i="26" s="1"/>
  <c r="U34" i="26"/>
  <c r="U36" i="26"/>
  <c r="Y47" i="26"/>
  <c r="U9" i="26"/>
  <c r="U42" i="26"/>
  <c r="U35" i="26"/>
  <c r="Y39" i="26"/>
  <c r="U45" i="26"/>
  <c r="U44" i="26"/>
  <c r="U46" i="26"/>
  <c r="U47" i="26"/>
  <c r="X39" i="26"/>
  <c r="I39" i="26" s="1"/>
  <c r="U48" i="26"/>
  <c r="U10" i="26"/>
  <c r="W47" i="26"/>
  <c r="W11" i="25"/>
  <c r="U20" i="25"/>
  <c r="U27" i="25"/>
  <c r="U14" i="25"/>
  <c r="U16" i="25"/>
  <c r="U18" i="25"/>
  <c r="U63" i="25"/>
  <c r="U65" i="25"/>
  <c r="U69" i="25"/>
  <c r="U73" i="25"/>
  <c r="U5" i="25"/>
  <c r="U37" i="25"/>
  <c r="U3" i="25"/>
  <c r="U4" i="25"/>
  <c r="U32" i="25"/>
  <c r="U34" i="25"/>
  <c r="U36" i="25"/>
  <c r="U41" i="25"/>
  <c r="U72" i="25"/>
  <c r="U6" i="25"/>
  <c r="U28" i="25"/>
  <c r="U59" i="25"/>
  <c r="U43" i="29"/>
  <c r="U55" i="29"/>
  <c r="U3" i="29"/>
  <c r="U5" i="29"/>
  <c r="U7" i="29"/>
  <c r="U45" i="29"/>
  <c r="U8" i="29"/>
  <c r="U61" i="29"/>
  <c r="U48" i="29"/>
  <c r="U58" i="29"/>
  <c r="U53" i="29"/>
  <c r="U63" i="29"/>
  <c r="U6" i="29"/>
  <c r="U50" i="29"/>
  <c r="U47" i="29"/>
  <c r="U49" i="29"/>
  <c r="Y3" i="29"/>
  <c r="V3" i="29"/>
  <c r="U21" i="25"/>
  <c r="U35" i="25"/>
  <c r="V37" i="25"/>
  <c r="I37" i="25" s="1"/>
  <c r="U56" i="25"/>
  <c r="U11" i="25"/>
  <c r="Y21" i="25"/>
  <c r="U64" i="25"/>
  <c r="U10" i="25"/>
  <c r="U15" i="25"/>
  <c r="U23" i="25"/>
  <c r="U25" i="25"/>
  <c r="U31" i="25"/>
  <c r="U75" i="25"/>
  <c r="U77" i="25"/>
  <c r="U12" i="25"/>
  <c r="U71" i="25"/>
  <c r="U8" i="25"/>
  <c r="Y11" i="25"/>
  <c r="U29" i="25"/>
  <c r="U61" i="25"/>
  <c r="U74" i="25"/>
  <c r="U7" i="25"/>
  <c r="U22" i="25"/>
  <c r="U26" i="25"/>
  <c r="U30" i="25"/>
  <c r="U55" i="25"/>
  <c r="U57" i="25"/>
  <c r="U62" i="25"/>
  <c r="U67" i="25"/>
  <c r="U9" i="25"/>
  <c r="V11" i="25"/>
  <c r="I11" i="25" s="1"/>
  <c r="U17" i="25"/>
  <c r="V21" i="25"/>
  <c r="I21" i="25" s="1"/>
  <c r="U24" i="25"/>
  <c r="U38" i="25"/>
  <c r="X11" i="25"/>
  <c r="U42" i="25"/>
  <c r="U34" i="28"/>
  <c r="U18" i="28"/>
  <c r="Y25" i="28"/>
  <c r="U8" i="28"/>
  <c r="V39" i="28"/>
  <c r="X7" i="28"/>
  <c r="I7" i="28" s="1"/>
  <c r="V3" i="35"/>
  <c r="U4" i="35"/>
  <c r="U16" i="35"/>
  <c r="U57" i="35"/>
  <c r="V101" i="35"/>
  <c r="V166" i="35"/>
  <c r="U22" i="35"/>
  <c r="U54" i="35"/>
  <c r="U72" i="35"/>
  <c r="U173" i="35"/>
  <c r="U34" i="35"/>
  <c r="V37" i="35"/>
  <c r="U60" i="35"/>
  <c r="U62" i="35"/>
  <c r="V9" i="35"/>
  <c r="V119" i="35"/>
  <c r="U120" i="35"/>
  <c r="U10" i="35"/>
  <c r="V63" i="35"/>
  <c r="V77" i="35"/>
  <c r="V109" i="35"/>
  <c r="V43" i="35"/>
  <c r="V141" i="35"/>
  <c r="V160" i="35"/>
  <c r="Y43" i="35" l="1"/>
</calcChain>
</file>

<file path=xl/sharedStrings.xml><?xml version="1.0" encoding="utf-8"?>
<sst xmlns="http://schemas.openxmlformats.org/spreadsheetml/2006/main" count="2168" uniqueCount="1137">
  <si>
    <t>MIPG</t>
  </si>
  <si>
    <t>PLAN ESTRATÉGICO AERONÁUTICO 2030</t>
  </si>
  <si>
    <t xml:space="preserve">CUATRIENIO 2022  2026 </t>
  </si>
  <si>
    <t>Políticas MiPG Decreto 1499 Sept 2017 y Decreto 612 de 2018</t>
  </si>
  <si>
    <t xml:space="preserve">OBJETIVO  INSTITUCIONAL </t>
  </si>
  <si>
    <t>COMPROMISO 2030</t>
  </si>
  <si>
    <t>META 2022 - 2026 PEI</t>
  </si>
  <si>
    <t>No. Meta</t>
  </si>
  <si>
    <t>NOMBRE INDICADOR</t>
  </si>
  <si>
    <t>FÓRMULA INDICADOR</t>
  </si>
  <si>
    <t>AVANCE INDICADOR</t>
  </si>
  <si>
    <t>ACTIVIDADES</t>
  </si>
  <si>
    <t>PONDERACION ACTIVIDAD</t>
  </si>
  <si>
    <t>EVALUACIÓN 
TRIM I</t>
  </si>
  <si>
    <t>EVALUACIÓN 
TRIM II</t>
  </si>
  <si>
    <t>EVALUACIÓN 
TRIM III</t>
  </si>
  <si>
    <t>EVALUACIÓN
 TRIM IV</t>
  </si>
  <si>
    <t>ACUMULADO</t>
  </si>
  <si>
    <t>AVANCE 
I TRIM</t>
  </si>
  <si>
    <t>AVANCE 
II TRIM</t>
  </si>
  <si>
    <t>AVANCE 
III TRIM</t>
  </si>
  <si>
    <t>AVANCE 
IV TRIM</t>
  </si>
  <si>
    <t>LÍDER OBJETIVO</t>
  </si>
  <si>
    <t>RESPONSABLE Y APOYO DEL LIDER</t>
  </si>
  <si>
    <t>RESPONSABLE EN OAP DE APOYAR EVALUACIÓN</t>
  </si>
  <si>
    <t xml:space="preserve">
PLANEACIÓN INSTITUCIONAL</t>
  </si>
  <si>
    <r>
      <rPr>
        <b/>
        <sz val="12"/>
        <color theme="3"/>
        <rFont val="Arial Narrow"/>
        <family val="2"/>
      </rPr>
      <t xml:space="preserve">
1. INSTITUCIONALIDAD:
</t>
    </r>
    <r>
      <rPr>
        <sz val="12"/>
        <color theme="3"/>
        <rFont val="Arial Narrow"/>
        <family val="2"/>
      </rPr>
      <t xml:space="preserve">Consolidar los roles de autoridad, de prestación del servicio y de investigación de accidentes, para dinamizar el crecimiento del  transporte aéreo, contribuyendo a la aviación civil colombiana y un servicio de Transporte Aéreo seguro para la población.
</t>
    </r>
  </si>
  <si>
    <t xml:space="preserve">
Fortalecer las capacidades de la autoridad aeronáutica con el fin de alcanzar los estándares internacionales y ampliar la integración con las comunidades en el territorio nacional, donde se realicen actividades aeronáuticas.
</t>
  </si>
  <si>
    <t>Actualizar el  100% de los permisos de operación de los aeropuertos públicos que no fueron renovados en los últimos 5 años</t>
  </si>
  <si>
    <t xml:space="preserve">Actividades ejecutadas/programadas*100 </t>
  </si>
  <si>
    <t>P</t>
  </si>
  <si>
    <t>DIRECTOR GENERAL</t>
  </si>
  <si>
    <t xml:space="preserve">SECRETARIO DE AUTORIDAD AERONÁUTICA
</t>
  </si>
  <si>
    <t>E</t>
  </si>
  <si>
    <t>Fortalecer las capacidades de la autoridad aeronáutica con el fin de alcanzar los estándares internacionales y ampliar la integración con las comunidades en el territorio nacional, donde se realicen actividades aeronáuticas.</t>
  </si>
  <si>
    <t>Construir el edificio para la Autoridad Aeronáutica</t>
  </si>
  <si>
    <t xml:space="preserve"> Obtener que la
construcción del
edificio sea
incluida en la IP</t>
  </si>
  <si>
    <t>Contar con un centro de investigación de accidentes aéreos, con tecnología y expertos que desarrollen autónomamente con oportunidad y calidad los procesos de investigación, para prevenir futuros accidentes e incidentes en la aviación civil y consolidar las redes de apoyo a víctimas y familiares de accidentes aéreos</t>
  </si>
  <si>
    <t>DIRECCIÓN TÉCNICO DE INVESTIGACIÓN DE ACCIDENTES</t>
  </si>
  <si>
    <t>Contribuir al fortalecimiento de las capacidades de la Region Suramericana, SAM, en asuntos de investigación de accidentes, a través del Mecanismo Regional de Cooperación AIG de Suramérica, ARCM SAM.</t>
  </si>
  <si>
    <t xml:space="preserve">Adecuación del laboratorio de Certificacón de Productos Aeronáuticos 
</t>
  </si>
  <si>
    <t xml:space="preserve"> 
Estudios y
diseños fase 3
para la
adecuación de
las instalaciones
del laboratorio de
Certificación de
Productos
Aeronáuticos</t>
  </si>
  <si>
    <t xml:space="preserve">
Documento
Estudios y
diseños fase 3</t>
  </si>
  <si>
    <t xml:space="preserve">SECRETARIA DE AUTORIDAD AERONÁUTICA
</t>
  </si>
  <si>
    <t xml:space="preserve">Desarrollar el Plan de Fortalecimiento Institucional en los roles de autoridad y prestador de servicio, mediante la Implementación del 100% los procesos, procedimientos, manuales y demás documentos. 
</t>
  </si>
  <si>
    <t xml:space="preserve"> 
(Sumatoria actividades realizadas /Sumatoria actividades programadas)*100
</t>
  </si>
  <si>
    <t>(Sumatoria actividades realizadas /Sumatoria actividades programadas)*100</t>
  </si>
  <si>
    <t>Diseñar, operar, mantener y actualizar el Plan maestro de la gestión del tránsito aéreo ATM para prestar servicios bajo una estructura orientada hacia el usuario para el desarrollo del Sistema Nacional del Espacio Aéreo – SINEDiseñar, operar, mantener y actualizar el Plan maestro de la gestión del tránsito aéreo ATM para prestar servicios bajo una estructura orientada hacia el usuario para el desarrollo del Sistema Nacional del Espacio Aéreo – SINEA</t>
  </si>
  <si>
    <t>Formular  e implementar  el Plan maestro de la gestión del tránsito aéreo bajo una estructura orientada hacia el usuario para el desarrollo del Sistema Nacional del Espacio Aéreo – SINEA</t>
  </si>
  <si>
    <t>Implementar unidades integrales prestadoras de servicios aeroportuarios descentralizadas, para soportar el crecimiento del transporte aéreo en Colombia dentro de un Modelo de Gestión de las Regionales Aeronáuticas</t>
  </si>
  <si>
    <t xml:space="preserve">
Tener en funcionamiento el 100% del nuevo Modelo de Gestión de las Regionales Aeronáuticas
</t>
  </si>
  <si>
    <t>Desarrollar e implementar la política para la prestación de servicios aéreos sociales y su infraestructura asociada disponible, a través del Sistema de Transporte Aéreo social  que facilite la integración y movilidad de las zonas apartadas del país, mediante una red de servicios de transporte aéreo</t>
  </si>
  <si>
    <t xml:space="preserve">CUATRIENIO 2022-2026 </t>
  </si>
  <si>
    <t xml:space="preserve">COMPROMISO
2030 </t>
  </si>
  <si>
    <t>LIDER OBJETIVO</t>
  </si>
  <si>
    <t xml:space="preserve">Alcanzar  la optimización y automatización de 4 trámites </t>
  </si>
  <si>
    <t>Actividades realizadas / Actividades programadas X 100</t>
  </si>
  <si>
    <t>Lograr una efectiva aplicación de las normas de regulacion economica por parte de los interesados para propiciar el crecimiento de la oferta en el mercado.</t>
  </si>
  <si>
    <t>Promover la conectividad interurbana, los servicios de emergencia, facilitando la operación de helicópteros desde una infraestructura pública adaptada a la operación 24 horas, a fin de explotar las oportunidades que brindan estos equipos para la movilidad</t>
  </si>
  <si>
    <t># Normas actualizadas / # Normas programadas * 100</t>
  </si>
  <si>
    <t>Manuales, procedimientos, circulares informativas y demás documentos requeridos para la certificación, control y vigilancia de la operación de helicópteros desarrollados en el 20%</t>
  </si>
  <si>
    <t>Cumplimiento según cronograma</t>
  </si>
  <si>
    <t xml:space="preserve">Promover la aviación general como un segmento complementario de la actividad aérea, facilitando el acceso a las infraestructuras especiales, para potencializar éste tipo de servicio. 
</t>
  </si>
  <si>
    <t>Actividades Realizadas/ Actividades Programadas*100</t>
  </si>
  <si>
    <t xml:space="preserve">OFICINA DE GESTIÓN DE PROYECTOS </t>
  </si>
  <si>
    <t>OFICINA DE GESTIÓN DE PROYECTOS  - PLANIFICACIÓN AEROPORTUARIA</t>
  </si>
  <si>
    <t>Incorporar la aviación no tripulada al ecosistema aeronáutico del país</t>
  </si>
  <si>
    <t xml:space="preserve">SUBDIRECCIÓN GENERAL </t>
  </si>
  <si>
    <t>CUATRIENIO 2022-2026</t>
  </si>
  <si>
    <t xml:space="preserve">COMPROMISO 
2030 </t>
  </si>
  <si>
    <t>OFICINA DE ANALÍTICA</t>
  </si>
  <si>
    <t>SECRETARÍA DE AUTORIDAD AERONÁUTICA</t>
  </si>
  <si>
    <t>Establecer mecanismos regulatorios y fórmulas de incentivos al factor de productividad del sector, para potenciar los aeropuertos localizados en los territorios y facilitar la racionalización de costos frente a cobros por servicios aeroportuarios</t>
  </si>
  <si>
    <t>Fomentar el turismo y el uso del modo aéreo  hacia/desde  los destinos en los aeropuertos administrados por la Aerocivil, teniendo en cuenta las regiones del plan sectorial de turismo del Ministerio de Comercio, Industria y Turismo y promover un acuerdo con Fontur que busque la promocion del turismo en los mismos.</t>
  </si>
  <si>
    <t xml:space="preserve">SECRETARÍA DE SERVICIOS AEROPORTUARIOS </t>
  </si>
  <si>
    <t xml:space="preserve">
SECRETARÍA DE SERVICIOS AEROPORTUARIOS Apoya Dirección de Transporte Aéreo y Asuntos Aerocomerciales
</t>
  </si>
  <si>
    <t xml:space="preserve">Propiciar un mercado competitivo de prestadores de servicio de transporte aéreo apoyando el desarrollo de los operadores turísticos en las regiones, acercando los mecanismos dispuestos por el Gobierno Nacional a la comunidad alrededor de los aeropuertos  </t>
  </si>
  <si>
    <t xml:space="preserve">Promover la participación y permanencia de operadores aéreos en las regiones y su interaccion con operadores turisticos.  </t>
  </si>
  <si>
    <t xml:space="preserve">Número de encuentros ejecutados / Número de encuentros programados </t>
  </si>
  <si>
    <t xml:space="preserve">
DIRECCIÓN DE TRANSPORTE AÉREO Y ASUNTOS AEROCOMERCIALES
</t>
  </si>
  <si>
    <t xml:space="preserve">
Desarrollar estrategias que permitan reducir el costo hora-bloque por equipo, en términos reales, enfocadas en el crecimiento del transporte aéreo regional.</t>
  </si>
  <si>
    <t>Proponer estrategias que permitan reducir el costo hora-bloque por equipo, en términos reales, enfocadas en el crecimiento del transporte aéreo regional.</t>
  </si>
  <si>
    <t xml:space="preserve">SECRETARÍA DE AUTORIDAD AERONÁUTICA </t>
  </si>
  <si>
    <t xml:space="preserve">Revisar integralmente la normatividad asociada a los derechos de los usuarios frente a los servicios de transporte aéreo y contribuir con las autoridades competentes en procura de la protección de estos mismos derechos. 
</t>
  </si>
  <si>
    <t>Proponer  las modificaciones y actualizaciones necesarias en la normativa asociada a la protección de los derechos de los usuarios de servicios de transporte aéreo a partir de la proposición de observaciones a las mismas y elevarlas a los grupos competentes para alcanzar esta meta.</t>
  </si>
  <si>
    <t>Documento normativo</t>
  </si>
  <si>
    <t>Presentacion documento normativo</t>
  </si>
  <si>
    <t>.
DIRECCIÓN DE TRANSPORTE AÉREO Y ASUNTOS AEROCOMERCIALES</t>
  </si>
  <si>
    <t xml:space="preserve">Implementar estrategias, tendientes a mejorar el posicionamiento de los ingresos no regulados, frente a total de los ingresos aeroportuarios, en los aeropuertos explotados y administrados por Aerocivil  </t>
  </si>
  <si>
    <t>Elaborar e implementar Estrategias comerciales  aeroportuarias para abarcar el 50% de la red aeroportuaria a cargo de la Aerocivil.</t>
  </si>
  <si>
    <t>SECRETARÍA DE SERVICIOS AEROPORTUARIOS</t>
  </si>
  <si>
    <t xml:space="preserve">
DIRECCIÓN DEOPERACIONES AEROPORTUARIAS</t>
  </si>
  <si>
    <t xml:space="preserve">COMPROMISO </t>
  </si>
  <si>
    <t>META 2022- 2026 PEI</t>
  </si>
  <si>
    <t>No. META</t>
  </si>
  <si>
    <t>Contar con una infraestructura meteorologica en aeropuertos regionales adecuadamente mantenida y mejorada, en donde los aeropuertos con vocación especial al turismo, al comercio, a la carga o a lazos culturales desarrollen su capacidad de atender la demanda del servicio.</t>
  </si>
  <si>
    <t xml:space="preserve">Fortalecer e METAR AUTO o REMOTO en los aerodromos donde la UAEAC presta servicio MET. </t>
  </si>
  <si>
    <t>AD DIAGNOSTICADOS/ METAR AUTO OK</t>
  </si>
  <si>
    <t>SECRETARIO DE SERVICIOS AEROPORTUARIOS</t>
  </si>
  <si>
    <t>DIRECCIÓN DE OPERACIONES DE 
NAVEGACIÓN AÉREA</t>
  </si>
  <si>
    <t xml:space="preserve">Desarrollar la infraestructura del Aeropuerto de Mitú que permita el disfrute de la  biodiversidad de la flora y fauna silvestre e hidro biológica del Vaupés, para generar mejores fuentes de ingresos en el territorio. </t>
  </si>
  <si>
    <t>Proceso contractual adjudicado</t>
  </si>
  <si>
    <t>Proceso adjudicado</t>
  </si>
  <si>
    <t>SECRETARIA DE SERVICIOS AEROPORTUARIOS
DIRECCIÓN DE INFRAESTRUCTURA AEROPORTUARIA Y AYUDAS AEROPORTUARIAS</t>
  </si>
  <si>
    <t>SECRETARÍA GENERAL</t>
  </si>
  <si>
    <t>SECRETARIA GENERAL
GRUPO DE ADMINISTRACIÓN DE INMUEBLES</t>
  </si>
  <si>
    <t>Realizar el proceso contractual para la construcción de la terminal, torre de control, base SEI y ampliacion de la plataforma del aeropuerto de Ipiales</t>
  </si>
  <si>
    <t>SECRETARIA DE SERVICIOS AEROPORTUARIOS</t>
  </si>
  <si>
    <t>Desarrollar la infraestructura aeroportuaria de Pitalito Huila, que permita establecer el rutas turísticas culturales que resalten y rescaten el valor de la riqueza de la Cultura del Parque arqueológico de San Agustín y otras sitios turísticos como el Parque Nacional Natural Cueva de los Guácharos</t>
  </si>
  <si>
    <t>Desarrollar la infraestructura del Aeropuerto de Tolú que permita a los turistas internacionales y nacionales disfrutar de las aguas azules del mar Caribe y las  bellezas naturales del Golfo de Morrosquillo</t>
  </si>
  <si>
    <t>Reconfigurar la infraestructura aeronáutica, basado en el Plan maestro de la gestión del tránsito aéreo - ATM y de la Seguridad Operacional, para obtener eficiencias que incrementen su capacidad actual</t>
  </si>
  <si>
    <t>Planear y ejecutar las intervenciones, de acuerdo con los ASBU y Plan mundial de la navegación aérea ajustando y reconfigurando la infraestructura CNS/MET/ENE para atender las nuevas y cambiantes necesidades de la gestión del tránsito aéreo.</t>
  </si>
  <si>
    <t>PORCENTAJE DE EJECUCIÓN REQUERIMIENTOS DE LA OPERACIÓN.</t>
  </si>
  <si>
    <t>Porcentaje ponderado avance ejecución requerimientos.</t>
  </si>
  <si>
    <t xml:space="preserve">1. Realizar  intervenciones  de los sistemas CNS/MET/ENE en las diferentes estaciones y aeropuertos a nivel nacional, con base en los requerimientos de la operación. </t>
  </si>
  <si>
    <t>SECRETARÍA DE SERVICIOS A LA NAVEGACIÓN AÉREA</t>
  </si>
  <si>
    <t>DIRECCIÓN DE TELECOMUNICACIONES Y 
AYUDAS A LA NAVEGACIÓN AÉREA</t>
  </si>
  <si>
    <t>Diseñar el plan de implementación de la  infraestructura CNS/MET/ENE que se requiere acorde a las necesidades de la gestión del tránsito aéreo</t>
  </si>
  <si>
    <t>PORCENTAJE DE GESTIÓN DE LA PLANEACIÓN A PROYECTOS ESTRATÉGICOS.</t>
  </si>
  <si>
    <t xml:space="preserve">Porcentaje ponderado  planeación proyectos estratégicos.  </t>
  </si>
  <si>
    <t xml:space="preserve"> 1. Realizar los diferentes analisis y gestiones asociadas a los sistemas CNS-MET/ENERGIA para realizar las definiciones tecnicas que permitan establecer un plan a mediano y corto plazo de las inversiones o recursos requeridos.   </t>
  </si>
  <si>
    <t>Implementar la tecnología requerida para el desarrollo del Sistema Nacional del Espacio Aéreo - SINEA, de acuerdo a lo establecido en el Plan maestro de la gestión del tránsito aéreo - ATM y de la Seguridad Operacional.</t>
  </si>
  <si>
    <t xml:space="preserve">Parametrizar, configurar y puesta en servicio de las distintas funcionalidades técnicas y operacionales requeridas para la actualización y/o renovación de los sistemas de comunicaciones fijas y aeronauticas.                         </t>
  </si>
  <si>
    <t xml:space="preserve">Porcentaje ponderado de la implementación. </t>
  </si>
  <si>
    <t xml:space="preserve">1.  Implementar los nuevos sistemas CNS-MET- ENE en las diferentes estaciones aeronáuticas y aeropuertos a nivel nacional. </t>
  </si>
  <si>
    <t>Contar con un Sistema Nacional del Espacio Aéreo fortalecido, bajo un concepto operacional renovado, soportado en una infraestructura reconfigurada y basado en el Plan maestro de la gestión del tránsito aéreo - ATM y de la Seguridad Operacional, para obtener eficiencias que incrementen su capacidad actual.</t>
  </si>
  <si>
    <t xml:space="preserve"> Rol del Proveedor ATS consolidado y optimizado</t>
  </si>
  <si>
    <t xml:space="preserve">Numero de actividades realizadas / número de documentos actualizados e implementados  </t>
  </si>
  <si>
    <t>Gestionar el equilibrio entre demanda y capacidad aportando a la renovación del concepto operacional ATM</t>
  </si>
  <si>
    <t>CONCEPTO OPERACIONAL ACTUALIZADO</t>
  </si>
  <si>
    <t>% actividades ejecutadas/%actividades programadas</t>
  </si>
  <si>
    <t>Proveer el servicio de informacion aeronautica bajo una estructura orientada hacia el usuario, para el desarrollo del Sistema Nacional del Espacio Aéreo - SINEA.</t>
  </si>
  <si>
    <t>SERVICIO AIM FORTALECIDO</t>
  </si>
  <si>
    <t>Actividades programadas / ejecutadas</t>
  </si>
  <si>
    <t>Alcanzar la capacidad de adaptación y flexibilidad de las operaciones aéreas en los aeropuertos y el Sistema Nacional del Espacio Aéreo.</t>
  </si>
  <si>
    <t xml:space="preserve">Diseñar procedimientos de vuelo que permitan el acceso a aeropuertos regionales </t>
  </si>
  <si>
    <t>Lograr la capacidad de adaptación y flexibilidad en los aeropuertos del sistema nacional del espacio aéreo de acuerdo a las necesidades que se tienen priorizadas por la operación y los usuarios.</t>
  </si>
  <si>
    <t>Plantear y gestionar proyectos que permitan mejorar la adaptación y flexibilidad en los aeropuertos del sistema nacional del espacio aéreo</t>
  </si>
  <si>
    <t xml:space="preserve">AVANCE PROYECTOS DE AUTOMATIZACIÓN Y FLEXIBILIDAD. </t>
  </si>
  <si>
    <t>Porcentaje ponderado  de proyectos de  adaptación  y flexibilidad.</t>
  </si>
  <si>
    <t>1. Fortalecer los sistemas de Ciberseguridad de la Red ATN.</t>
  </si>
  <si>
    <t>2. Planificar  y desarrolllar proyectos de sistemas de vigilancia PSR/MSSR/ADSB</t>
  </si>
  <si>
    <t>Gestionar la Infraestructura Logística Especializada (ILES) para el desarrollo de la cadena productiva y social, que facilite y promueva la intermodalidad del transporte aéreo, y las actividades de soporte a la aviación.</t>
  </si>
  <si>
    <t>Promover el fortalecimiento de la cadena logística especializada ILE, para la industria aeronáutica de partes para aeronaves, mantenimiento y
servicios complementarios</t>
  </si>
  <si>
    <t>OFICINA DE GESTIÓN 
DE PROYECTOS</t>
  </si>
  <si>
    <t>Desarrollar infraestructura aeroportuaria accesible e incluyente para asegurar el goce pleno de los derechos y el cumplimiento de los deberes de las personas con discapacidad.</t>
  </si>
  <si>
    <t>Preservar la calidad de los servicios aeroportuarios y la protección de los derechos del ciudadano con un enfoque de género e inclusión social de todas las personas.</t>
  </si>
  <si>
    <t>Realizar el mantenimiento de la infraestructura Aeroportuaria lado aire con vocación al operador aéreo</t>
  </si>
  <si>
    <t>Aeropuertos mantenidos</t>
  </si>
  <si>
    <t>Identificar las necesidades para el cumplimiento a norma de la Resolución 2491 de 2022, sobre infraestructura accesible e incluyente.</t>
  </si>
  <si>
    <t>Promover las inversiones de desarrollo de la infraestructura aeroportuaria de los aeropuertos de propiedad de las entidades territoriales para buscar la interconectividad de las regiones para alcanzar la paz total.</t>
  </si>
  <si>
    <t xml:space="preserve">Promover el desarrollo aeroportuario a través de inversiones que propenden la adecuada prestación del servicio del transporte aéreo dentro del marco de los contratos de concesión y de los proyectos de Asociación Público Privada – APP, de Iniciativa Pública o Privada, la provisión de infraestructura aeroportuaria y sus servicios relacionados. </t>
  </si>
  <si>
    <t>Gestionar los conceptos técnicos de proyectos de inversión para la infraestructura aeroportuaria en el marco de los proyectos de Asociación Público Privada - APP, Iniciativa Público o Privada - IP que cursan en la ANI.</t>
  </si>
  <si>
    <t>SECRETARIA DE SERVICIOS AEROPORTUARIOS
DIRECCIÓN DE CONCESIONES AEROPORTUARIAS</t>
  </si>
  <si>
    <t>Realizar seguimiento a las inversiones que ejecuten los municipios beneficiarios del 20% de la contraprestación aeroportuaria.</t>
  </si>
  <si>
    <t>Monitorear la correcta inversión de los recursos girados a los municipios donde se ubican los aeropuertos concesionados y que son  beneficiados de la contraprestación aeroportuaria.</t>
  </si>
  <si>
    <t>Seguimiento realizado</t>
  </si>
  <si>
    <t xml:space="preserve">CUATRIENIO 2022 - 2026 </t>
  </si>
  <si>
    <r>
      <t xml:space="preserve">
4. SOSTENIBILIDAD AMBIENTAL JUSTA, SEGURA, CONFIABLE Y EFICIENTE
</t>
    </r>
    <r>
      <rPr>
        <sz val="12"/>
        <color theme="1" tint="0.34998626667073579"/>
        <rFont val="Arial Narrow"/>
        <family val="2"/>
      </rPr>
      <t>Contribuir en la transformación productiva para la vida y la acción climática a través del Plan Estratégico Ambiental,  orientando los esfuerzos hacia el desarrollo de actividades productivas limpias que aceleren la transición energética que fomenten la economía circular, la conservación de las fuentes hídricas y el manejo adecuado de los residuos sólidos. Igualmente permitan la reducción de la huella de carbono impactando en el logro de aeropuertos mas resilientes al cambio climático.</t>
    </r>
  </si>
  <si>
    <t xml:space="preserve">
Promover la transición hacia tecnologías limpias que aceleren el aporte a la disminución de emisiones de CO2 en el Sector Aéreo, a través del desarrollo de proyectos de movilidad eléctrica, energías alternativas y certificaciones ambientales u otros.</t>
  </si>
  <si>
    <t>Implementar sistemas de energías alternativas para el suministro de la energía de los aeropuertos y/o estaciones aeronáuticas de la entidad.</t>
  </si>
  <si>
    <t>Implementar el suministro de energias renovables, iniciando  con un proyecto piloto que involucra los aeropuertos de Leticia y Armenia y las estaciones aeronáuticas de Araracuara y CGAC Barranquilla.</t>
  </si>
  <si>
    <t>Actividades  programadas / actividades ejecutadas  * 100 %</t>
  </si>
  <si>
    <t>DTANA -  GRUPO DE  ENERGIA</t>
  </si>
  <si>
    <t>LUZ MELBA CASTAÑEDA LIZARAZO - JOHANNA CÁRDENAS CÁRDENAS</t>
  </si>
  <si>
    <t>Implementar proyectos de transición de movilidad eléctrica  garantizando la migración del 30% de los vehículos de servicios en tierra en 4 Aeropuertos.</t>
  </si>
  <si>
    <t xml:space="preserve">Obtener certificaciones de reduccion de huella de carbono en 4 Aeropuertos </t>
  </si>
  <si>
    <t xml:space="preserve">Implementar un plan de compensación y elevar el nivel de  la certificación de huella de carbono de los 6 aeropuertos certificados en verificacion de huella de carbono. </t>
  </si>
  <si>
    <t xml:space="preserve">Implementar el Plan de Acción de la hoja de ruta de eficiencia energética y mitigación de emisiones en el modo aéreo.                                                                                                                                                                                                                                                                                                                                                                                                                                                                                                                                               </t>
  </si>
  <si>
    <t>Establecer la hoja de ruta de eficiencia energética y mitigación de emisiones en el modo aéreo.
Compromiso Conpes 4075 de 2022</t>
  </si>
  <si>
    <t xml:space="preserve">Implementar el Plan de Compensación y Mitigación de CO2 para la Aviación Civil Internacional CORSIA generando la cuantificación de la línea base de CO2 Colombia y promoviendo el desarrollo de SAF como medidas de compensación y mitigación.
</t>
  </si>
  <si>
    <t>Contar con un Sistema Nacional del Espacio Aéreo fortalecido, bajo un concepto operacional renovado, implementando procedimientos PBN que favorezcan  la reducción de emisiones de CO2.</t>
  </si>
  <si>
    <t>Planear e implementar las mejoras en los procedimientos  aplicando el concepto CDO(Operaciones de descenso continuo)  para lograr un manejo eficiente de las rutas de tránsito aéreo, buscando la optimizacion  de los trayectos y la eficiencia energetica.</t>
  </si>
  <si>
    <t xml:space="preserve">Implementación proedimientos PBN </t>
  </si>
  <si>
    <t xml:space="preserve">SECRETARÍA DE SERVICIOS A LA NAVEGACIÓN AÉREA </t>
  </si>
  <si>
    <t xml:space="preserve">DIRECCIÓN DE NAVEGACIÓN AÉREA </t>
  </si>
  <si>
    <t>DIRECCIÓN DE OPERACIONES AEROPORTUARIAS</t>
  </si>
  <si>
    <t xml:space="preserve">DIRECCION DE TRANSPORTE AÉREO Y ASUNTOS AEROCOMERCIALES-OFICINA DE ANALÍTICA  </t>
  </si>
  <si>
    <t xml:space="preserve">Implementar instrumentos de gestión del riesgo de desastres del sector aéreo, disminuyendo la vulnerabilidad de la infraestructura aeronáutica, generando resiliencia ante los fenómenos de cambio climático. </t>
  </si>
  <si>
    <t xml:space="preserve">Formular y actualizar planes de gestión de riesgos para ocho (8) aeropuertos. </t>
  </si>
  <si>
    <t>Implementar acciones preventivas de servicios aeroportuarios para la implementación  de los Planes de Gestión de Riesgo de Desastres</t>
  </si>
  <si>
    <t xml:space="preserve">Implementacion de actividades de control fauna. Operaciones, conocimiento del riesgo y ambientales establecidas en los PGRD </t>
  </si>
  <si>
    <t xml:space="preserve">Implementar acciones preventivas de mantenimiento de infraestructura aeroportuaria. </t>
  </si>
  <si>
    <t xml:space="preserve">Implementacion de actividades de mantenimiento y adecuación de infraestructura para mitigar riesgos y amenazas de acuerdo con lo formulado en los PGRD </t>
  </si>
  <si>
    <t xml:space="preserve">DIRECCIÓN DE INFRAESTRUCUTRA Y AYUDAS AEROPORTUARIAS </t>
  </si>
  <si>
    <t xml:space="preserve">Promover la integración territorial desde el componente social, convirtiendo los aeropuertos en ejes de participación y desarrollo comunitario e interinstitucional. </t>
  </si>
  <si>
    <t>Protocolizar el Plan de Gestion Social dentro de las políticas y objetivos institucionales</t>
  </si>
  <si>
    <t xml:space="preserve">Realizar la revisión y actualización del plan de gestión social. </t>
  </si>
  <si>
    <t>Promover los 5 pilares del Plan de Gestión Social integrando las comunidades e instituciones en las actividades desarrollas en los aeropuertos</t>
  </si>
  <si>
    <t xml:space="preserve">
PLANEACIÓN INSTITUCIONAL</t>
  </si>
  <si>
    <r>
      <rPr>
        <b/>
        <sz val="12"/>
        <color theme="3"/>
        <rFont val="Arial Narrow"/>
        <family val="2"/>
      </rPr>
      <t xml:space="preserve">
5. INDUSTRIA AERONÁUTICA Y CADENA DE SUMINISTRO:
</t>
    </r>
    <r>
      <rPr>
        <sz val="12"/>
        <color theme="3"/>
        <rFont val="Arial Narrow"/>
        <family val="2"/>
      </rPr>
      <t xml:space="preserve">
Potenciar e impulsar el desarrollo de la innovación, a través de la industria aeronáutica como un importante proveedor de piezas, partes y componentes aeronáuticos certificados para la región y como punto focal en la producción de aeronaves livianas (ALS), diseño de aeronaves (hasta de 5.700 kilos ala fija y 3.175 kilos ala rotativa), partes y componentes y no tripuladas (UAS - RPAS), impulsando a su vez servicios de mantenimiento y reparación de aeronaves.</t>
    </r>
  </si>
  <si>
    <t>Promover la transformación productiva sostenible, aplicando altas capacidades profesionales, que le den valor agregado a los productos y formen parte de la cadena de suministro de la región.</t>
  </si>
  <si>
    <t xml:space="preserve">Desarrollar el diseño, fabricación y certificación de aeronaves no tripuladas (RPAS) para explotación comercial, proporcionando las herramientas regulatorias que permitan la certificación de aeronavegabilidad inicial de estas aeronaves, de conformidad con los lineamientos del Anexo 8 de OACI junto con el Conjunto de Normas de Desempeño (“Performance”), para la Certificación de Aeronaves para uso en Movilidad Urbana.   </t>
  </si>
  <si>
    <t>SECRETARIO DE AUTORIDAD AERONÁUTICA</t>
  </si>
  <si>
    <t>Fortalecer e impulsar los procesos de certificación de productos aeronáuticos, TAR/OMA, TARE, MRO, DOA,POA, entre otros, contribuyendo y soportando el crecimiento de la industria y del sector.</t>
  </si>
  <si>
    <t xml:space="preserve">Emitir 80% de certificados de funcionamiento  y/o documento equivalente, de las solicitudes presentadas que cumplen requisitos </t>
  </si>
  <si>
    <t>DIRECCIÓN DE AUTORIDAD A LOS SERVICIOS AÉREOS (AERONAVEGABILIDAD)</t>
  </si>
  <si>
    <t>GRUPO CERTIFIACION DE PROVEDORES</t>
  </si>
  <si>
    <t xml:space="preserve">Emitir el 80% de los certificados aplicables de conformidad al RAC 21 Capítulos G y O a las organizaciones que cumplan los requisitos, a la obtención de dichos Certificados, que demuestren el cumplimiento satisfactorio de las disposiciones previamente mencionadas, dentro de los plazos allí dispuestos. </t>
  </si>
  <si>
    <r>
      <t>Contar con los mecanismos de reconocimiento de los productos aeronáuticos producidos en Colombia, por parte de las autoridades aeronáuticas</t>
    </r>
    <r>
      <rPr>
        <sz val="12"/>
        <color theme="1" tint="0.249977111117893"/>
        <rFont val="Arial Narrow"/>
        <family val="2"/>
      </rPr>
      <t xml:space="preserve"> líderes en el mundo,</t>
    </r>
    <r>
      <rPr>
        <sz val="12"/>
        <color theme="1" tint="0.34998626667073579"/>
        <rFont val="Arial Narrow"/>
        <family val="2"/>
      </rPr>
      <t xml:space="preserve"> que promuevan la generación de valor agregado en la industria y sus exportaciones</t>
    </r>
  </si>
  <si>
    <t>Lograr que el estado colombiano a través de la industria colombiana obtenga reconocimiento como Estado de Diseño para aeronaves, partes o componentes.</t>
  </si>
  <si>
    <t>Activades ejecutadas / Actividades programadas x 100</t>
  </si>
  <si>
    <t>GRUPO DE CERTIFICACIÓN DE PRODUCTOS AERONÁUTICOS</t>
  </si>
  <si>
    <t xml:space="preserve">Articular y gestionar la relación entre la Academia, Industria y Estado, mediante el desarrollo de proyectos de investigación e innovación para la industria desde la autoridad aeronáutica, dado su carácter estratégico en el Transporte Aéreo. </t>
  </si>
  <si>
    <t xml:space="preserve">Desarrollar el Conjunto de Normas de Desempeño (“Performance”), para la Certificación de Aeronaves para uso en Movilidad Urbana y aeronaves no Tripuladas (RPAS), a traves de un proceso de investigación y desarrollo articulando la relación Academia, Estado e Industria. </t>
  </si>
  <si>
    <t>Actividades ejecutadas / actividades programadas x100</t>
  </si>
  <si>
    <t>GRUPO DE CERTIFICACIÓN DE PRODUCTOS AERONÁUTICOS - SECRETARÍA CENTRO DE ESTUDSIOS AERONÁUTICOS</t>
  </si>
  <si>
    <t xml:space="preserve">
Fortalecer la capacidad del Estado en materia de vigilancia de la seguridad operacional y de la seguridad de la aviación civil, para acompañar al crecimiento del sector aeronáutico.</t>
  </si>
  <si>
    <t>Autoevaluación de elementos críticos de Seguridad Operacional (safety)</t>
  </si>
  <si>
    <t># PQs satisfactorias / # total de PQs</t>
  </si>
  <si>
    <t>SECRETARIO (A) DE AUTORIDAD AERONAUTICA - SAA</t>
  </si>
  <si>
    <t xml:space="preserve"> GRUPO DE PLANIFICACION AUTORIDAD </t>
  </si>
  <si>
    <t>LUZ MELBA CASTAÑEDA LIZARAZO - DIANA PATRICIA MATIZ SEGURA</t>
  </si>
  <si>
    <t>Alcanzar el 95% de actividades completadas de los CAP (Corrective Action Plan) de USOAP en las áreas LEG, PEL, OPS, AIR, ANS y AGA</t>
  </si>
  <si>
    <t>Alcanzar el 70% en una autoevaluación de actividades completadas de los CAP (Corrective Action Plan) de USOAP en las áreas LEG, PEL, OPS, AIR, ANS y AGA</t>
  </si>
  <si>
    <t>Autoevaluación de CAPs (de Safety)</t>
  </si>
  <si>
    <t># Planes de acción avanzados / # total de CAPs</t>
  </si>
  <si>
    <t>Alcanzar el 80 % de Implementación Efectiva de los Elementos Críticos referidos a la Seguridad de la Aviación Civil</t>
  </si>
  <si>
    <t>Autoevaluación de elementos críticos de Seguridad de la aviación civil (security)</t>
  </si>
  <si>
    <t>Alcanzar el 95% de actividades completadas de los CAP (Corrective Action Plan) de USAP</t>
  </si>
  <si>
    <t>Alcanzar el 80% en una autoevaluación de actividades completadas de los CAP (Corrective Action Plan) de USAP</t>
  </si>
  <si>
    <t>Autoevaluación de CAPs (de Security)</t>
  </si>
  <si>
    <t>Cooperar en el escenario regional concentrado alrededor del Sistema Regional de Cooperación para la Vigilancia de la Seguridad Operacional SVRSOP y AVSEC-FAL, participando en el intercambio de información y de apoyo entre países.</t>
  </si>
  <si>
    <t>Participar en el 90% de actividades presenciales o virtuales que se desarrollen por/para el SRVSOP</t>
  </si>
  <si>
    <t>Participar en el 90% de actividades presenciales o virtuales programadas anualmente, que se desarrollen por/para el SRVSOP</t>
  </si>
  <si>
    <t>Participación en actividades SRVSOP</t>
  </si>
  <si>
    <t># actividades en las que se participa / # actividades a las que la autoridad es invitada</t>
  </si>
  <si>
    <t>Participar en el 90% de actividades presenciales o virtuales que se desarrollen por/para el AVSEC-FAL</t>
  </si>
  <si>
    <t>Participar en el 90% de actividades presenciales o virtuales programadas anualmente,que se desarrollen por/para el AVSEC-FAL</t>
  </si>
  <si>
    <t>Participación en actividades AVSEC/FAL</t>
  </si>
  <si>
    <t>1. Asistencia a eventos programados en el marco de AVSEC/FAL</t>
  </si>
  <si>
    <t>Implementar el Programa Estatal para la gestión de la autoridad en seguridad operacional – PEGASO alineado con el Anexo 19 de la OACI.</t>
  </si>
  <si>
    <t>Implementación del SSP</t>
  </si>
  <si>
    <t># PQs en estado "Presente y Efectivo" / # total de PQs</t>
  </si>
  <si>
    <t>1. Autoevaluación de PQs relativas al SSP</t>
  </si>
  <si>
    <t>Secretaria de Autoridad Aeronautica</t>
  </si>
  <si>
    <t>Alcanzar el 80% del cierre de los faltantes, provenientes del GAP Analysis del SSP</t>
  </si>
  <si>
    <t>Alcanzar el 45% del cierre de los faltantes, provenientes del GAP Analysis del SSP</t>
  </si>
  <si>
    <t>Cierre de faltantes del SSP</t>
  </si>
  <si>
    <t># Preguntas en estado "Implemented" / # Total de preguntas del Gap Analysis</t>
  </si>
  <si>
    <t>1. Autoevaluación de las Preguntas que hacen parte del Gap Analyisis del SSP</t>
  </si>
  <si>
    <t>Mejorar la capacidad del Estado en la aplicación de un sistema de Vigilancia de la Seguridad Operacional basado en riesgos, disponiendo de mecanismos para la compilación, transformación y administración de datos de seguridad operacional (Safety BIG DATA), orientando la toma de decisiones basadas en datos estadísticos, bajo criterios de calidad, seguridad y confianza.</t>
  </si>
  <si>
    <t>Estándares para SMS</t>
  </si>
  <si>
    <t>% de avance de los estándares</t>
  </si>
  <si>
    <t>Estandares VBR</t>
  </si>
  <si>
    <t>Desarrollar y poner en marcha el Plan Nacional de Seguridad de la Aviación Civil alineado con el Plan Global de Seguridad de la Aviación Civil (GASeP) promulgado por la OACI.</t>
  </si>
  <si>
    <t>Formular el Plan Nacional de Seguridad de la Aviación Civil</t>
  </si>
  <si>
    <t>Formular el 70% del Plan Nacional de Seguridad de la Aviación Civil a través de un documento</t>
  </si>
  <si>
    <t>Documento Plan</t>
  </si>
  <si>
    <t>Documento</t>
  </si>
  <si>
    <t>DIRECCION DE AUTORIDAD DE LA SEGURIDAD DE AVIACION CIVIL</t>
  </si>
  <si>
    <t xml:space="preserve">Implementar el 50% el Plan Nacional de Seguridad de la Aviación Civil </t>
  </si>
  <si>
    <t>Avance Plan</t>
  </si>
  <si>
    <t># actividades implementadas (o avanzadas) / total de actidades planeadas en el cuatrenio</t>
  </si>
  <si>
    <t xml:space="preserve">SECRETARÍADE SERVICIOS AEROPORTUARIOS </t>
  </si>
  <si>
    <t xml:space="preserve">Grupo de Gestión de Sistemas SMS/SeMS Aeroportuario </t>
  </si>
  <si>
    <t>(Actividades ejecutadas / Actividades programadas)*100</t>
  </si>
  <si>
    <t xml:space="preserve">Grupo  Sistemas SMS/SeMS Secretaría de Servicios a la Navegación Aérea </t>
  </si>
  <si>
    <t>1. Gestión de riesgos de seguridad operacional</t>
  </si>
  <si>
    <t>3. Promoción de la seguridad operacional</t>
  </si>
  <si>
    <t xml:space="preserve">Actualizar y fortalecer el registro aeronáutico en cumplimiento de los anexos de la OACI. </t>
  </si>
  <si>
    <t>Depurar y actualizar en el 100% el registro de aeródromos, helipuertos y matrículas de aeronaves</t>
  </si>
  <si>
    <t>Registro de aeródromos, helipuertos y matrículas de aeronaves actualizados</t>
  </si>
  <si>
    <t>Numero de registros verificados / Total del registro de aeródromos, helipuertos civiles y matriculas de aeronaves</t>
  </si>
  <si>
    <t xml:space="preserve">SECRETARIO (A) DE AUTORIDAD AERONAUTICA </t>
  </si>
  <si>
    <t>SECRETARIA DE TECNOLOGIAS DE LA IN FORMACIÓN - DIRECCION DE LA INFORMACIÓN Y SISTEMAS DE TI -GRUPO REGISTRO AERONÁUTICO</t>
  </si>
  <si>
    <t>Evaluar la viabilidad de cancelación del 100% de matrículas inscritas en el Registro Aeronáutico Nacional en condición de inactividad mayor a tres (3) años.</t>
  </si>
  <si>
    <t>Matriculas de aeronaves inmersas en causal de cancelación</t>
  </si>
  <si>
    <t>Número de matriculas evaluadas /Número matrículas programadas para revisión</t>
  </si>
  <si>
    <t>1. Determinar las matrículas a evaluar, inscritas  en el Registro Aeronáutico Nacional en condición de inactividad mayor a tres (3) años.</t>
  </si>
  <si>
    <t xml:space="preserve">Actualizar y fortalecer la reglamentación para la vigilancia de la Seguridad Operacional y de la Aviación Civil. </t>
  </si>
  <si>
    <t xml:space="preserve">Gestionar la expedición y/o modificaciones del 100% de las normas aeronáuticas con fundamento en las regulaciones de la OACI y otros organismos de la Aviación Civil o según necesidades de la aviación nacional </t>
  </si>
  <si>
    <t>Proyectos de enmienda monitoreados a la regulación aeronáutica</t>
  </si>
  <si>
    <t>Número de proyectos de enmienda monitoreados /Total enmiendas programados a monitorear</t>
  </si>
  <si>
    <t>Mejorar los niveles de seguridad operacional a través de la investigación de accidentes.</t>
  </si>
  <si>
    <t>Realizar en menos de 365 días, en promedio, la  investigación de accidentes e incidentes graves.</t>
  </si>
  <si>
    <t>Porcentaje de recomendaciones gestionadas</t>
  </si>
  <si>
    <t>No. Recomendaciones gestionadas x 100/
No. Recomendaciones totales</t>
  </si>
  <si>
    <t>DIRECCIÓN TECNICA DE INVESTIGACIÓN DE ACCIDENTES</t>
  </si>
  <si>
    <t>DIRECTOR TECNICO DE INVESTIGACIÓN DE ACCIDENTES</t>
  </si>
  <si>
    <t>Número de investigaciones de incidentes finalizadas x 100 / Número de incidentes ocurridos.</t>
  </si>
  <si>
    <t>Promover la cultura de seguridad operacional y comunicar sobre investigación de accidentes</t>
  </si>
  <si>
    <t>Realizar el 100% de eventos y actividades programados, de promoción de seguridad operacional de manera virtual o presencial , en diferentes regiones del país</t>
  </si>
  <si>
    <t>Porcentaje de actividades de promoción de seguridad operacional efectuadas</t>
  </si>
  <si>
    <t>Número de actividades realizadas x 100/
Número de actividades planeadas</t>
  </si>
  <si>
    <r>
      <rPr>
        <b/>
        <sz val="12"/>
        <color theme="1" tint="0.34998626667073579"/>
        <rFont val="Arial Narrow"/>
        <family val="2"/>
      </rPr>
      <t xml:space="preserve">
8. DESARROLLO DEL TALENTO HUMANO DEL SECTOR 
</t>
    </r>
    <r>
      <rPr>
        <sz val="12"/>
        <color theme="1" tint="0.34998626667073579"/>
        <rFont val="Arial Narrow"/>
        <family val="2"/>
      </rPr>
      <t xml:space="preserve">
Fortalecer la gestión del conocimiento para lograr el desarrollo integral y sostenible del talento humano, promoviendo y robusteciendo procesos de apropiación del conocimiento, la investigación y la innovación en los territorios, en línea con el crecimiento de la aviación civil en Colombia</t>
    </r>
  </si>
  <si>
    <t>Disponer de un sistema de gestión del Talento Humano que permita responder a la transformación de la economía productiva del Sector Aeronáutico en términos de un talento humano suficiente y adecuado</t>
  </si>
  <si>
    <t xml:space="preserve">Consolidar el modelo de operación del PIC  para  desarrollar el proceso de capacitación y formación alineado con el ciclo de vida del servidor público (ingreso, desarrollo y retiro) </t>
  </si>
  <si>
    <t>Desarrollar al 100% el Plan Institucional de Capacitación - PIC</t>
  </si>
  <si>
    <t>Ejecución Plan Institucional de Capacitación - PIC 2023</t>
  </si>
  <si>
    <t>Plan Institucional de Capacitación - PIC 2023 formulado, aprobado y publicado</t>
  </si>
  <si>
    <t>1. Formulación, aprobación y publicación del Plan Institucional de Capacitación - PIC 2023.</t>
  </si>
  <si>
    <t>SECRETARIA GENERAL</t>
  </si>
  <si>
    <t>DIRECCIÓN DE GESTIÓN HUMANA</t>
  </si>
  <si>
    <t>PATRICIA CÁRDENAS ATEHORTÚA. -  SINDY PATRICIA SIERRA ARIZA</t>
  </si>
  <si>
    <t>Una (1) campaña de comunicación trimestral</t>
  </si>
  <si>
    <t>2. Promover mediante campañas de comunicación la participación de los servidores en las actividades académicas del PIC 2023.</t>
  </si>
  <si>
    <t>Porcentaje (%) de avance en el cumplimiento del Plan Institucional de Capacitación - PIC en el periodo</t>
  </si>
  <si>
    <t>3. Ejecución del Plan Institucional de Capacitación - PIC 2023.</t>
  </si>
  <si>
    <t>Informe de resultados encuesta de evaluación de impacto PIC - 2023</t>
  </si>
  <si>
    <t>4. Evaluar el Plan Institucional de Capacitación en términos de su impacto en la Entidad y en los participantes de las actividades académicas del PIC</t>
  </si>
  <si>
    <t>Matriz DNAO PIC 2024 V1</t>
  </si>
  <si>
    <t>5. Diagnóstico de Necesidades de Aprendizaje Organizacional - DNAO PIC 2024 V1.</t>
  </si>
  <si>
    <t>Desarrollar una oferta académica pertinente para el sector, que responda a lo establecido en los Marcos de Cualificaciónpara el sector del transporte modo aéreo</t>
  </si>
  <si>
    <t>Actualizar y desarrollar la oferta académica, con base en los productos del proyecto de investigación del Marco Nacional de Cualificaciones del Sector de Aviación Civil</t>
  </si>
  <si>
    <t>Ejecución Oferta Académica 2023</t>
  </si>
  <si>
    <t>Oferta Académica desarrollada</t>
  </si>
  <si>
    <t>1. Elaboración de la programación académica.</t>
  </si>
  <si>
    <t>SECRETARÍA CENTRO DE ESTUDIOS AERONÁUTICOS CEA</t>
  </si>
  <si>
    <t>GRUPO DE PLANEACIÓN DE LA EDUCACIÓN DIRECCIÓN ACÁDEMICA</t>
  </si>
  <si>
    <t>2. Desarrollo de  las actividades de la oferta académica.</t>
  </si>
  <si>
    <t>3. Seguimiento y consolidación de los resultados de la ejecución de la oferta académica.</t>
  </si>
  <si>
    <t>Crear un sistema especializado de contacto entre el personal que labora en el sector y  la oferta de empleo disponible especializada.</t>
  </si>
  <si>
    <t>Diseñar la plataforma del sistema especializado</t>
  </si>
  <si>
    <t>Diseño de la plataforma</t>
  </si>
  <si>
    <t>Plataforma diseñada</t>
  </si>
  <si>
    <t>1. Realizar el diseño de la plataforma del sistema especializado</t>
  </si>
  <si>
    <t>Realizar un analisis de la movilidad laboral del personal aeronautico</t>
  </si>
  <si>
    <t>Analisis realizado</t>
  </si>
  <si>
    <t>2. Formular un documento de diagnostico que evidencie la movilidad laboral del personal aeronautico.</t>
  </si>
  <si>
    <t>Fortalecer la infraestructura, equipamiento tecnológico del CEA necesario para atender la demanda a nivel nacional.</t>
  </si>
  <si>
    <t xml:space="preserve"> Gestionar la propuesta de estudios y diseño de  los proyectos para el fortalecimiento de la infraestructura, equipamiento tecnológico del CEA necesario para atender la demanda a nivel nacional</t>
  </si>
  <si>
    <t>Avance en la ejecución  Proyecto  para el fortalecimiento de la infraestructura</t>
  </si>
  <si>
    <t>Porcentaje (%) de avance en la propuesta de estudios y diseño del proyecto</t>
  </si>
  <si>
    <t>1. Realizar estudios y diseño del proyecto de construcción y equipamiento del edificio CEA</t>
  </si>
  <si>
    <t>2 Realizar estudios y diseño para la construcción y equipamiento del Centro de Entrenamiento de Bomberos Aeronáuticos.</t>
  </si>
  <si>
    <t>3 Realizar estudios y diseño de implementación y desarrollo de infraestructura física y tecnologica en los territorios de la Colombia profunda.</t>
  </si>
  <si>
    <t>Consolidar el desarrollo de la investigación como eje estratégico en el campo aeronáutico y aeroespacial, con la triada academia, industria, Estado; que contribuya con el progreso del país a través de proyectos de ciencia, tecnología e innovación.</t>
  </si>
  <si>
    <t>Obtener la categoría B de Minciencias para el Grupo GINA</t>
  </si>
  <si>
    <t>Fortalecer el grupo Gina para que atienda las diferentes líneas y promover el trabajo interdisciplinario e interinstitucional para brindar soluciones prácticas en materia de seguridad operacional, aviación civil, sostenibilidad ambiental y económica, a las problemáticas operacionales de la Aerocivil y del  sector transporte modo aéreo en cumplimiento de los planes y programas generados por la entidad, tales  como: PNACOL, Plan de seguridad operacional (PCSO y Plan AVSEC), programas como PEGASO y AVSEC, entre otros, para ofrecer alternativas de alto impacto al sector aeronáutico.</t>
  </si>
  <si>
    <r>
      <t>Avance en la ejecución Proyecto para el</t>
    </r>
    <r>
      <rPr>
        <strike/>
        <sz val="12"/>
        <color theme="1" tint="0.34998626667073579"/>
        <rFont val="Arial Narrow"/>
        <family val="2"/>
      </rPr>
      <t xml:space="preserve"> </t>
    </r>
    <r>
      <rPr>
        <sz val="12"/>
        <color theme="1" tint="0.34998626667073579"/>
        <rFont val="Arial Narrow"/>
        <family val="2"/>
      </rPr>
      <t>fortalecimiento de la infraestructura que fortalezca el grupo Gina.</t>
    </r>
  </si>
  <si>
    <t>Porcentaje de avance formulación de proyecto sobre Equidad de género Aerocivil</t>
  </si>
  <si>
    <t>1. Formular un proyecto sobre Equidad de género Aerocivil</t>
  </si>
  <si>
    <t>Porcentaje de Avance ejecución proyecto sobre Equidad de género Aerocivil</t>
  </si>
  <si>
    <t>2. Continuar en el proyecto Globe para promover ciencia, tecnología y matemáticas (STEM); y actualizar la línea de investigación protección al medio ambiente  por sostenibilidad ambiental, enfatizando en temas medioambientales</t>
  </si>
  <si>
    <t>Porcentaje de Avance definición de lineamientos de la propiedad intelectual en el CEA</t>
  </si>
  <si>
    <t>3. Participar en escenarios de desarrollo y/o investigación de tematicas aeronáuticas y espaciales</t>
  </si>
  <si>
    <t xml:space="preserve"> Cantidad de espacios de participación institucionales en temas espaciales concretados</t>
  </si>
  <si>
    <t>4. Definir los lineamientos de la propiedad intelectual en el CEA y capacitar a la comunidad académica en temas de propiedad intelectual</t>
  </si>
  <si>
    <t xml:space="preserve">Establecer un Centro de Pensamiento Aeronáutico integrado por un Centro de Investigaciones y un Observatorio del transporte aéreo soportado en Estadística y Ciencias de Datos, para generar conocimiento fundamentado en estudios sectoriales en diversos campos de la aviación civil </t>
  </si>
  <si>
    <t>Formular el diseño del  Centro  I+D+i para el Centro de pensamiento en el marco de las directrices institucionales y de las necesidades del sector transporte modo aéreo</t>
  </si>
  <si>
    <t>Realizar el estudio de prefactibilidad del proyecto del Centro de Pensamiento (Centro de Investigación y Observatorio de Transporte Aéreo) , en el marco de las directrices institucionales y de las necesidades del sector transporte modo aéreo</t>
  </si>
  <si>
    <t>Estudio de prefactibilidad</t>
  </si>
  <si>
    <t>Un estudio de prefactibilidad del Centro de Pensamiento</t>
  </si>
  <si>
    <t>1. Realizar el estudio de prefactibilidad del proyecto del Centro de Pensamiento del sector transporte, modo aéreo.</t>
  </si>
  <si>
    <t>Alcanzar una amplia oferta educativa extensiva a los territorios, orientada a la gestión aeronáutica integral, que responda a las necesidades de la transformación productiva del Transporte Aéreo en diferentes niveles y campos de formación.</t>
  </si>
  <si>
    <t xml:space="preserve">Fortalecer el modelo de aseguramiento de la calidad en los servicios educativos que ofrece el CEA </t>
  </si>
  <si>
    <t xml:space="preserve"> Ampliar y actualizar el modelo de aseguramiento de la calidad en los servicios educativos que ofrece el CEA </t>
  </si>
  <si>
    <t>Mejoramiento del Modelo de Aseguramiento de Calidad para los procesos académicos del CEA</t>
  </si>
  <si>
    <t>Un documento actualizado de Aseguramiento de la Calidad</t>
  </si>
  <si>
    <t>1. Actualizar el modelo de aseguramiento de la calidad</t>
  </si>
  <si>
    <t>Un Modelo de aseguramiento aprobado</t>
  </si>
  <si>
    <t xml:space="preserve">2. Aprobar el modelo de aseguramiento de la calidad por parte de las instancias competentes </t>
  </si>
  <si>
    <t>Número de estrategias diseñadas / Número de estrategias planteadas</t>
  </si>
  <si>
    <t xml:space="preserve">3. Diseñar estrategias para fortalecer la cultura de la calidad en la educación </t>
  </si>
  <si>
    <t>Fortalecer los programas académicos de educación continua de acuerdo a los roles misionales de la entidad con enfoque nacional e internacional</t>
  </si>
  <si>
    <t>Actualizar los programas académicos de educación continua de acuerdo con los roles misionales de la entidad  con enfoque nacional e internacional (25% de la Oferta)</t>
  </si>
  <si>
    <t>Actualización de la Oferta Académica</t>
  </si>
  <si>
    <t>25% de la Oferta Académica Actualizada</t>
  </si>
  <si>
    <t>1.  fortalecer las unidades de instrucción / gestión aeronáutica (OJT), desarrollo de actividades académicas, entre otras</t>
  </si>
  <si>
    <t>2. Actualizar el diseño de la oferta académica  de acuerdo a la normatividad vigente haciéndolo extensivo a los territorios</t>
  </si>
  <si>
    <t xml:space="preserve">3. Facilitar la homologación en el marco de la flexibilidad curricular que se fundamenta en la estandarización de los programas de educación continua. </t>
  </si>
  <si>
    <t>Diseñar nuevas ofertas de educación formal de acuerdo a los roles misionales de la Entidad con enfoque nacional e internacional.</t>
  </si>
  <si>
    <t xml:space="preserve">  Crear programas académicos de educación formal de acuerdo con los roles misionales de la entidad   con enfoque nacional e internacional. </t>
  </si>
  <si>
    <t>Diseño del Programa de Tenología en Meteorología</t>
  </si>
  <si>
    <t>Un programa diseñado</t>
  </si>
  <si>
    <t>1.Diseñar el programa de Tecnologia en Gestión de Información Meteorologia</t>
  </si>
  <si>
    <t>Diseño del Programa Profesional en Administración Aeroportuaria</t>
  </si>
  <si>
    <t>2. Diseñar el programa profesional de Administración aeroportuaria</t>
  </si>
  <si>
    <t>Diseño del Programa de Tenología en Electrónica Aeronáutica</t>
  </si>
  <si>
    <t>3. Diseñar el programa Tecnologia  en Electronica Aeronáutica</t>
  </si>
  <si>
    <t>Proceso de homologación IES</t>
  </si>
  <si>
    <t>Número de personas en proceso de homologación sobre número de personas a homologar</t>
  </si>
  <si>
    <t>4. Facilitar la homologación en el marco de la flexibilidad curricular que se fundamenta en la estandarización de los programas de educación superior.</t>
  </si>
  <si>
    <t>Generar mecanismos de articulación de la educación media en en regiones para atender las necesidades de formación y capacitación en los territorios.</t>
  </si>
  <si>
    <t>Establecer los mecanismos para la articulación de la educación media en estrategia multicapas (ciclos propedéuticos) en las regionales con el CEA atendiendo las realidades de los territorios.</t>
  </si>
  <si>
    <t>Actualización Normatividad Vigente</t>
  </si>
  <si>
    <t>Un Documento generado</t>
  </si>
  <si>
    <t>1. Revisar la normatividad vigente en diferentes dimensiones del CEA</t>
  </si>
  <si>
    <t>Población Objetivo</t>
  </si>
  <si>
    <t>Un Documento generado sobre la población objetivo</t>
  </si>
  <si>
    <t xml:space="preserve">2. Establecer la población objetivo priorizando los territorios a impactar </t>
  </si>
  <si>
    <t>Proyecto Piloto</t>
  </si>
  <si>
    <t>Un Proyecto piloto formulado</t>
  </si>
  <si>
    <t>3. Iniciar proyecto piloto</t>
  </si>
  <si>
    <t>Disponer de un Plan Estratégico del desarrollo servicios educativos para el Talento Humano, utilizando herramientas de analítica, que permitan responder a las necesidades del Sector Aeronáutico en cantidad y calidad, alineado con el Sistema Nacional de Cualificaciones (SNC)</t>
  </si>
  <si>
    <t>Desarrollar acciones tendientes a responder a las necesidades de servicios educativos del sector aeronáutico, conforme a los resultados del Marco Nacional de Cualificaciones para la Avación Civil.</t>
  </si>
  <si>
    <t xml:space="preserve"> Establecer las acciones para articular los resultados de las cualificaciones obtenidas para la aviación civil con los demás componentes del sistema nacional de cualificaciones (SNC) (gestión del conocimiento)</t>
  </si>
  <si>
    <t>Divulgación y promoción del catalogo de cualificaciones</t>
  </si>
  <si>
    <t>Numero de actividades de socializacion del catalogo realizadas sobre las programadas</t>
  </si>
  <si>
    <t xml:space="preserve">1. Difundir y promover la apropiación del catálogo en IES e IETDH para que se actualicen o diseñen programas basados en Cualificaciones 
</t>
  </si>
  <si>
    <t>Documento actualizado de estudio de brechas</t>
  </si>
  <si>
    <t>Un Documento de estudio de brechas</t>
  </si>
  <si>
    <t xml:space="preserve">2. Actualizar el estudio de brechas de capital humano para determinar las ocupaciones emergentes y gestionar la actualización de la CUOC 
</t>
  </si>
  <si>
    <t>Convenios y/o Memorandos de Entendimientos (MOU)</t>
  </si>
  <si>
    <t>Minimo 2 convenios o MOU suscritos</t>
  </si>
  <si>
    <t xml:space="preserve">3. Establecer convenios y/o MOU con el MEN, SENA, Mintrabajo y DANE para garantizar su participación y contar con la metodología para llevar a cabo las diferentes acciones.
</t>
  </si>
  <si>
    <t>Participación de Aerocivil en la red de Alianza Pacífico</t>
  </si>
  <si>
    <t>Participación en mínimo 3 eventos de la red de Alianza Pacífico</t>
  </si>
  <si>
    <t>4. Gestionar la participación de la Aerocivil en la red de Alianza Pacífico (Perú, Chile y México) para promover la movilidad educativa y laboral que se basa en Cualificaciones.</t>
  </si>
  <si>
    <t>Desarrollar estrategias de inclusión en condiciones de equidad en la comunidad académica de la SCEA.</t>
  </si>
  <si>
    <t xml:space="preserve">Implementar estrategias para lograr un CEA inclusivo, en condiciones de igualdad en ambientes que favorezcan la integración y el respeto por la condición humana. </t>
  </si>
  <si>
    <t>Informe semestral de actividades</t>
  </si>
  <si>
    <t>1 Informe semestral de actividades</t>
  </si>
  <si>
    <t>1. Dar continuidad al Plan Ruta de Implementación de la Política de Inclusión 2022-2023.</t>
  </si>
  <si>
    <t>Estrategias diseñadas</t>
  </si>
  <si>
    <t>Mínimo 4 estrategias diseñadas</t>
  </si>
  <si>
    <t xml:space="preserve">2. Diseñar estrategias para fortalecer  integralmente la convivencia para la paz al interior de la comunidad académica. </t>
  </si>
  <si>
    <t>Política Institucional para la inclusión</t>
  </si>
  <si>
    <t xml:space="preserve"> Una Política Institucional para la inclusión aprobada</t>
  </si>
  <si>
    <t>3. Establecer una política institucional LGBTI Q+ , acompañada de un componente pedagógico dirigido a la Comunidad Académica del CEA, en coordinación con la Dirección de Gestión Humana.</t>
  </si>
  <si>
    <t>Promover el relacionamiento y la cooperación con entidades nacionales e internacionales impulsando la transformación productiva a partir de la generación, uso, apropiación y transferencia de conocimiento.</t>
  </si>
  <si>
    <t>Fortalecer la transformación productiva a partir de la generación, uso apropiación y transferencia del conocimiento</t>
  </si>
  <si>
    <t>Contar con Investigadores, y/o profesores (PhD, Magister) que generen productos de investigación, innovación y gestión del conocimiento</t>
  </si>
  <si>
    <t>Fortalecimiento de la Planta Docente y de Investigación</t>
  </si>
  <si>
    <t>Docentes e Investigadores beneficiados</t>
  </si>
  <si>
    <t>1. Gestionar ante el MEN y otras entidades competentes recursos para fortalecer la Planta de Docentes e Investigadores del CEA.</t>
  </si>
  <si>
    <t>Número de profesores vinculados a proyectos de investigación sobre Número total de profesores con perfil de investigador</t>
  </si>
  <si>
    <t>2. Consolidar un grupo de profesores para generar producción intelectual y actividad de investigación</t>
  </si>
  <si>
    <t>Evaluar el impacto y pertinencia de los convenios implementados, realizar los ajustes necesarios, continuar con los convenios vigentes y proponer nuevas alianzas</t>
  </si>
  <si>
    <t>Realizar convenios de cooperación académica y técnica con entidades nacionales e internacionales</t>
  </si>
  <si>
    <t>Propuesta de convenios de cooperación</t>
  </si>
  <si>
    <t>Una propuesta de convenio presentada</t>
  </si>
  <si>
    <t xml:space="preserve">1. Presentar la propuesta de las organizacioneso instituciones con las que se planea adelantar convenios de cooperación.
</t>
  </si>
  <si>
    <t>Convenios aprobados y firmados</t>
  </si>
  <si>
    <t>Convenios aprobados y firmados /Convenios propuestos</t>
  </si>
  <si>
    <t>2. Adelantar las gestiones necesarias para la firma de los convenios de cooperación aprobados</t>
  </si>
  <si>
    <t>Plan de actividades</t>
  </si>
  <si>
    <t>Un Plan de actividades elaborado</t>
  </si>
  <si>
    <t>3. Elaboración del plan de actividades a realizar a través de los convenios de cooperación</t>
  </si>
  <si>
    <t>Informe de Evaluación</t>
  </si>
  <si>
    <t>Un Informe de Evaluación presentado</t>
  </si>
  <si>
    <t>4.  Evaluar la pertinencia de los convenios de cooperación y las actividades asociadas a los mismos</t>
  </si>
  <si>
    <t xml:space="preserve">Política Talento Humano </t>
  </si>
  <si>
    <r>
      <rPr>
        <b/>
        <sz val="12"/>
        <color theme="3"/>
        <rFont val="Arial Narrow"/>
        <family val="2"/>
      </rPr>
      <t xml:space="preserve">
9. CONSOLIDACIÓN DE LA TRANSFORMACION INSTITUCIONAL</t>
    </r>
    <r>
      <rPr>
        <sz val="12"/>
        <color theme="3"/>
        <rFont val="Arial Narrow"/>
        <family val="2"/>
      </rPr>
      <t>: 
Consolidar la transformación institucional mediante el desarrollo de las políticas del MIPG soportadas en un conjunto de procedimientos y buenas prácticas, estableciendo mecanismos internos de gestión, control y cumplimiento desde lo operacional y táctico en la Entidad.</t>
    </r>
  </si>
  <si>
    <t>Consolidar estrategias para garantizar las mejores prácticas de gestión y desarrollo del talento humano, teniendo en cuenta las necesidades y retos del Transporte Aéreo, así como las competencias del personal que la conforma</t>
  </si>
  <si>
    <t xml:space="preserve">
Planta de personal provista de acuerdo con las necesidades del sector en el 100%</t>
  </si>
  <si>
    <t xml:space="preserve">
Implementación del componente de planta de personal</t>
  </si>
  <si>
    <t>Recursos Aprobados</t>
  </si>
  <si>
    <t>1. Tramitar ante el Ministerio de Hacienda y Crédito Público la consecución de los recursos necesarios para la provisión de la planta autorizada.</t>
  </si>
  <si>
    <t xml:space="preserve">DIRECCIÓN DE GESTIÓN HUMANA 
</t>
  </si>
  <si>
    <t>No. de empleos provistos /
 No. empleos de la planta legal</t>
  </si>
  <si>
    <t>2. Realizar la provisión de la planta autorizada de acuerdo con el Decreto 1294 de 2021 en un 75%.</t>
  </si>
  <si>
    <t>Documento estudio - plan piloto</t>
  </si>
  <si>
    <t>3. Efectuar un estudio para identificar los empleos suceptibles a proveer con personas en situación de discapacidad.</t>
  </si>
  <si>
    <t>Talento Humano 
Seguimiento y Política de evaluación de Resultados del desempeño institucional</t>
  </si>
  <si>
    <t>Implementar y consolidar la estructura organizacional para que responda a los roles de autoridad, prestación del servicio y de investigación de accidentes, y que se encuentre debidamente alineado con el Plan Estratégico Aeronáutico 2030 a fin de robustecer la transformación institucional</t>
  </si>
  <si>
    <t>Implementación de la estrategia de gestión para el cambio</t>
  </si>
  <si>
    <t>Actividades ejecutadas / Actividades Programadas * 100</t>
  </si>
  <si>
    <t>1. Continuar con la ejecución de las actividades de gestión para el cambio correspondientes a la intervención en los 3 ejes: identidad institucional, gestión del cambio y creación de valor público (valores servicio público).</t>
  </si>
  <si>
    <t>2. Desarrollar una estrategia de endomarketing para apoyar el proceso de gestión para el cambio y la transformación cultural de la Entidad</t>
  </si>
  <si>
    <t>Informe de resultados encuesta de medición de impacto acciones 2023 gestión del cambio y la transformación institucional</t>
  </si>
  <si>
    <t xml:space="preserve">3. Aplicar una encuesta para medir el impacto de las acciones correspondientes a la intervención en los tres ejes. </t>
  </si>
  <si>
    <t>Gestión del conocimiento y la innovación</t>
  </si>
  <si>
    <t xml:space="preserve">Implementar y desarrollar la política de Gestión del conocimiento e innovación a través de documentar las buenas practicas, ejercicios de transferencia del conocimiento y relevo generacional </t>
  </si>
  <si>
    <t>Implementar en el 100% el Sistema de Gestión del Conocimiento en la Aerocivil</t>
  </si>
  <si>
    <t>Implementación de la estrategia de gestion para el cambio</t>
  </si>
  <si>
    <t xml:space="preserve">DIRECCIÓN DE GESTIÓN HUMANA Y SECRETARÍA CENTRO DE ESTUDIOS AERONÁUTICOS
</t>
  </si>
  <si>
    <t>Cantidad de eventos de transferencia de conocimiento ejecutadas / Total de actividades de transferencia programadas 2023.</t>
  </si>
  <si>
    <t xml:space="preserve">Actividades de acercamiento y sensibilización realizadas / Actividades de acercamiento y sensibilización programadas </t>
  </si>
  <si>
    <t xml:space="preserve">3. Dar continuidad a la fase 2 del programa de relevo generacional de la entidad en lo referente al acercamiento y sensiblización a los servidores públicos de la entidad. </t>
  </si>
  <si>
    <t xml:space="preserve">Planeación Institucional
Compras y Contratación Pública
Fortalecimiento Organizacional  y simplificacion de procesos
Gestión documental
</t>
  </si>
  <si>
    <t>Afianzar el Sistema Integrado de Gestión Institucional fortaleciendo la estructura organizacional a través de la actualización de procesos del mapa de procesos de la Entidad,  facilitando la planeación institucional y la gestión de riesgos estratégicos, administrando adecuadamente sus compras y contrataciones públicas e implementado las mejores prácticas en gestión documental, de manera tal que se mejore la prestación de los servicios de la entidad a los ciudadanos</t>
  </si>
  <si>
    <t xml:space="preserve"> Cumplir al 100% la implementación de la política de compras y contratación pública establecida por MIPG</t>
  </si>
  <si>
    <t xml:space="preserve">Cumplimiento plan de acción de la política de compras y contratación pública </t>
  </si>
  <si>
    <t xml:space="preserve">DIRECCIÓN ADMINISTRATIVA 
</t>
  </si>
  <si>
    <t>Lograr la depuración total de bienes muebles para dar de baja</t>
  </si>
  <si>
    <t>Cumplimiento plan de bajas para bienes muebles  años anteriores con corte año 2021</t>
  </si>
  <si>
    <t>Capacitar  a los operadores del proceso de compra y contratación pública en la entidad, con el fin de fortalecer  el desarrollo de todas las actividades dentro de las diferentes etapas del proceso de compra y contratación pública.</t>
  </si>
  <si>
    <t>Implementar en el Nivel Central y Regional un plan de sensibilizaciones y fortalecimiento en el proceso de Gestión de Compras y Contrataciónes Públicas</t>
  </si>
  <si>
    <t xml:space="preserve">GRUPO ADMINISTRACIÓN DE INMUEBLES </t>
  </si>
  <si>
    <t xml:space="preserve">Inventario de Inmuebles  </t>
  </si>
  <si>
    <t>Actualizar el 100% de los procesos Estratégicos, Misionales, Apoyo y Evaluación del Sistema de Gestión,</t>
  </si>
  <si>
    <t>Porcentaje de actualización del Sistema de Gestión de acuerdo con el Fortalecimiento Institucional.</t>
  </si>
  <si>
    <t>(Documentos realizados y,o actualizados /  Documentos  programados)*100</t>
  </si>
  <si>
    <t>1. Revisar y Actualizar las caracterizaciones de los procesos misionales del Sistema de Gestión, con el apoyo de los lideres y gestores, articulado con el cronograma de actividades definido por el Grupo Innovación Organizacional.</t>
  </si>
  <si>
    <t xml:space="preserve">OFICINA ASESORA DE PLANEACIÓN </t>
  </si>
  <si>
    <t>2. Revisar y actualizar la información documentada de los procesos, con el apoyo de los lideres y gestores, articulado con el cronograma de actividades definido por el Grupo Innovación Organizacional.</t>
  </si>
  <si>
    <t>3. Revisar y actualizar los indicadores de los procesos del Sistema de Gestión, con el apoyo de los lideres y gestores, articulado con el cronograma de actividades definido por el Grupo Innovación Organizacional.</t>
  </si>
  <si>
    <t>(Actividades ejecutadas / Actividades programadas) * 100</t>
  </si>
  <si>
    <t>4. Realizar 6 sensibilizaciones del Sistema de Gestión</t>
  </si>
  <si>
    <t>Servicio al ciudadano</t>
  </si>
  <si>
    <t>Consolidar la administración del portafolio de proyectos de inversión que adelante la Aerocivil en el cuatrenio
Establecer, socializar y gestionar el portafolio de proyectos de la entidad</t>
  </si>
  <si>
    <t xml:space="preserve">Administración del portafolio de proyectos de inversión de la entidad 
Gestionar el portafolio de proyectos de  la entidad </t>
  </si>
  <si>
    <t>OFICINA GESTIÓN DE PROYECTOS</t>
  </si>
  <si>
    <t>Asegurar la disponibilidad de los sistemas de información y servicios TI en un 95,0%</t>
  </si>
  <si>
    <t>Desarrollar e implementar una estrategia de seguimiento y control para el monitoreo de los sistemas de información y servicios TI.</t>
  </si>
  <si>
    <t>Disponibilidad de sistemas de información y servicios TI.</t>
  </si>
  <si>
    <t>D=((TSA-TI)/TSA)*100
Para todos los sistemas de información y servicios de TI, donde: 
•D es la disponibilidad mensual del servicio, en %, con una cifra decimal.
•TSA es el tiempo de servicio acordado, en minutos.
•TI es el tiempo de inactividad en minutos.</t>
  </si>
  <si>
    <t>Desarrollar los proyectos TI para la transformación digital de la Aeronáutica Civil.</t>
  </si>
  <si>
    <t>PETI actualizado y aprobado</t>
  </si>
  <si>
    <t>(Proyectos ejecutados / Proyectos planeados)*100</t>
  </si>
  <si>
    <t>Desarrollar e implementar una solución tecnológica para apoyar el proceso de certificación y de vigilancia de prestadores de servicios a la aviación civil</t>
  </si>
  <si>
    <t>Avance de ejecución del proyecto</t>
  </si>
  <si>
    <t>Porcentaje de avance del proyecto</t>
  </si>
  <si>
    <t>1. Definir el alcance y los requerimientos funcionales y técnicos</t>
  </si>
  <si>
    <t>2. Apoyar a la Secretaría de Autoridad con el trámite de autorización de vigencias futuras</t>
  </si>
  <si>
    <t>3. Estructurar el proyecto para la etapa precontractual</t>
  </si>
  <si>
    <t>4. Adjudicar y dar inicio a la ejecución contractual</t>
  </si>
  <si>
    <t>Desarrollar las competencias digitales TI en los funcionarios de la Aeronáutica Civil</t>
  </si>
  <si>
    <t>Reducción de brecha existente en el uso y Apropiación</t>
  </si>
  <si>
    <t>Uso y Apropiación: Brecha inicial- Brecha final</t>
  </si>
  <si>
    <t>1. Realizar la actualización del modelo de uso y apropiación</t>
  </si>
  <si>
    <t>2. Determinar el(los) sistema(s) de información sobre(s) el(los) cuales se aplicará la Estrategia de Uso y Apropiación y ejecutar la estrategia.</t>
  </si>
  <si>
    <t xml:space="preserve">3. Realizar la medición de los resultados de la estrategia de Uso y apropiación, identificando el % de reducción de la brecha. </t>
  </si>
  <si>
    <t xml:space="preserve">Optimizar los portales con una plataforma tecnológica actualizada </t>
  </si>
  <si>
    <t>Diseñar y construir nuevos portales para la Entidad</t>
  </si>
  <si>
    <t xml:space="preserve">Portales nuevos diseñados y construidos </t>
  </si>
  <si>
    <t>No de portales construidos / No de portales diseñados</t>
  </si>
  <si>
    <t>Revisar, actualizar e
implementar la estrategia
de Seguridad de la Información</t>
  </si>
  <si>
    <t>Avance del dominio de
seguridad de la
información en el PETI</t>
  </si>
  <si>
    <t>(Actividades ejecutadas/
Actividades planeadas)
*100%</t>
  </si>
  <si>
    <t xml:space="preserve">1. Elaborar borrador del plan de ciberseguridad y DRP
dentro del PETI. </t>
  </si>
  <si>
    <t>2. Aprobar el componente del dominio de seguridad de la información en lo que respecta al plan de ciberseguridad y DRP para el PETI</t>
  </si>
  <si>
    <t>Gestión Estadística</t>
  </si>
  <si>
    <t>Implementar 100% la gestión de información estadística  y la toma de decisiones estratégicas de la Entidad basada en datos</t>
  </si>
  <si>
    <t>% de Avance en el fortalecimiento de Información estadística</t>
  </si>
  <si>
    <t>OFICINA ANALÍTICA</t>
  </si>
  <si>
    <t>Control Interno</t>
  </si>
  <si>
    <t>Fortalecer el Sistema de Control Interno, desarrollando el modelo de las líneas de defensa por medio de estrategias orientadas a promover el ambiente de control, la gestión del riesgo, las actividades de control, la información, comunicación y el monitoreo, involucrando todos los procesos y actores del Sistema Integral de Gestión</t>
  </si>
  <si>
    <t xml:space="preserve">Mejoramiento del Sistema de Control Interno </t>
  </si>
  <si>
    <t xml:space="preserve">% de avance Evaluación del Sistema de Control Interno </t>
  </si>
  <si>
    <t>OFICINA DE CONTROL INTERNO</t>
  </si>
  <si>
    <t xml:space="preserve"> Gestión presupuestal y eficiencia del gasto público</t>
  </si>
  <si>
    <t xml:space="preserve">Fortalecer la gestión financiera a través de mejores prácticas </t>
  </si>
  <si>
    <t>Implementar estrategias que permitan optimizar la totalidad de los procesos financieros, haciéndolos más eficientes y así mejorar los resultados de las auditorías realizadas por los entes de control</t>
  </si>
  <si>
    <t xml:space="preserve">DIRECCIÓN FINANCIERA
</t>
  </si>
  <si>
    <t>Transparencia, acceso a la información pública y lucha contra la corrupción
Integridad</t>
  </si>
  <si>
    <t>Garantizar el ejercicio del derecho fundamental de acceder a la información, divulgando activamente la información pública sin que medie solicitud alguna (transparencia activa - Pagina web); así como responder de buena fe, de manera adecuada, veraz, oportuna y gratuita a las solicitudes de acceso a la información pública (transparencia pasiva) con la finalidad de interactuar con la ciudadanía y fomentar el control social.</t>
  </si>
  <si>
    <t>Implementar el 100% de la política de transparencia, acceso a la información y lucha contra la corrupción.</t>
  </si>
  <si>
    <t>Realizar campañas de sensibilización internas y externas respecto a (i) los referentes éticos y disciplinarios a los que se encuentran sujetos los servidores públicos de la Unidad Administrativa Especial de Aeronáutica Civil, y (ii) los canales de comunicación para presentar denuncias o quejas por la posible comisión de actos de corrupción.</t>
  </si>
  <si>
    <t xml:space="preserve">1. Definir las temáticas y los recursos mediante los cuales se desarrollarán las campañas de sensibilización disciplinaria, identificando cuáles serán internas y/o externas. </t>
  </si>
  <si>
    <t>OFICINA DE CONTROL DISCIPLINARIO INTERNO</t>
  </si>
  <si>
    <t xml:space="preserve">2. Elaborar el contenido y diseño de las campañas de sensibilización disciplinaria. </t>
  </si>
  <si>
    <t>3. Publicar, a través de los diferentes canales internos y externos de la Entidad, las piezas gráficas y/o audiovisuales de las campañas de sensibilización disciplinaria.</t>
  </si>
  <si>
    <t>Avance de las actividades del plan de acción de la politica</t>
  </si>
  <si>
    <t xml:space="preserve"> % de avance del plan de acción de la política de transparencia, acceso a la información y lucha contra la corrupcción</t>
  </si>
  <si>
    <t>DIRECCIÓN GENERAL
SECRETARIA GENERAL
OFICINA ASESORA DE PLANEACIÓN</t>
  </si>
  <si>
    <t>Defensa Jurídica</t>
  </si>
  <si>
    <t>( Actividades realizadas/ Actividades planeadas ) *100</t>
  </si>
  <si>
    <t>OFICINA ASESORA JURÍDICA</t>
  </si>
  <si>
    <t>p</t>
  </si>
  <si>
    <t>(Numero de capacitaciones realizadas/ Numero de capacitaciones planeadas ( 4) ) *100</t>
  </si>
  <si>
    <t>Implementar un  control y seguimiento de los procesos judiciales y extrajudiciales  con apoyo  de los aplicativos ekogui y orion con el fin de mantener actualizados</t>
  </si>
  <si>
    <t>(Actividades realizadas / Actividades planeadas)* 100</t>
  </si>
  <si>
    <t>Planeación Institucional</t>
  </si>
  <si>
    <t>Facilitar la planeación institucional y la gestión de riesgos estratégicos a través del fortalecimiento en la coordinación entre las Direcciones Regionales Aeronáuticas y el nivel central con el propósito de atender las necesidades de los grupos de valor y partes interesadas, asegurando la participación ciudadana, la efectividad de sus derechos y la responsabilidad social aplicable a la Entidad</t>
  </si>
  <si>
    <t xml:space="preserve">Asegurar la continuidad de la prestación de los servicios aeronáuticos y aeroportuarios a los usuarios del transporte aereo atendiendo las necesidades de los grupos de valor y partes interesadas, en condiciones optimas de calidad, seguridad y eficiencia con vocación a los usuarios. </t>
  </si>
  <si>
    <t>Implementar la política de mantenimiento de la infraestructura aeroportuaria en las regionales aeronauticas  y sus Aeropuertos adscritos.</t>
  </si>
  <si>
    <t>SUBDIRECCIÓN GENERAL</t>
  </si>
  <si>
    <t xml:space="preserve">
JOHANNA TERESA SANTAMARIA CAICEDO - JORGE ANDRÉS CRUZ LAROTTA - INGRID SULAY GIRALDO MONTENEGRO
JORGE ANDRES CRUZ LAROTTA
INGRID SULAY GIRALDO MONTENEGRO
CAROLINA REPIZO NÚÑEZ</t>
  </si>
  <si>
    <t xml:space="preserve">2. Planeación de procedimientos en tierra para la mitigación de Dióxido de Carbono. </t>
  </si>
  <si>
    <t>META 2024</t>
  </si>
  <si>
    <t xml:space="preserve">CONSTRUCCIÓN EDIFICIO CIAA
Finalizar etapa Estructural de la construcción del Centro de Investigación de Accidentes Aéreos, CIAA </t>
  </si>
  <si>
    <t>EJERCICIO DE LIDERAZGO REGIONAL
Convocar, liderar y/o participar en la realización de diez (10) actividades de integracion Regional, y  de representación de la Región, de manera presencial o virtual.</t>
  </si>
  <si>
    <t>Planear la F-Air 2025 en coordinación con el Operador Logístico</t>
  </si>
  <si>
    <t>Reporte y analisis de las emisiones de CO2 del año 2023 para Colombia, como mecanismo de promoción de las medidas de compensación y mitigación de CO2 para la Aviación Civil Internacional CORSIA</t>
  </si>
  <si>
    <t>OBSERVACIONES</t>
  </si>
  <si>
    <t xml:space="preserve">Es necesario identificar claramente las actividades que conduzcan al logro de la meta </t>
  </si>
  <si>
    <t xml:space="preserve">Se elimina esta meta y no se justifica la razón de su eliminación </t>
  </si>
  <si>
    <r>
      <t xml:space="preserve">La Oficina Asesora Jurídica en correo del día 19 de diciembre enviado a la jefe de la OAP, envía el Plan de Acción 2024 manifestando que  las metas  continúan iguales 137,138, 139, no obstante hacemos la salvedad que estamos trabajando para hacer modificaciones a los compromisos y actividades con la debida justificación para ser revisadas en las mesas de trabajo que se van a programar </t>
    </r>
    <r>
      <rPr>
        <b/>
        <sz val="9"/>
        <color theme="1"/>
        <rFont val="Calibri"/>
        <family val="2"/>
        <scheme val="minor"/>
      </rPr>
      <t>en el  mes de enero del año 2024</t>
    </r>
    <r>
      <rPr>
        <sz val="9"/>
        <color theme="1"/>
        <rFont val="Calibri"/>
        <family val="2"/>
        <scheme val="minor"/>
      </rPr>
      <t>, con el Grupo Programación y Seguimiento a Proyectos de inversión y Funcionamiento de la Oficina de Planeacion, pues lo que se pretende  es que los compromisos sean  más acorde con las funciones y/o actividades de cada grupo de la oficina, por supuesto sin apartarnos del objetivo institucional.
En conclusión la Ofiicna Asesora Jurídica NO presntó nada nuevo</t>
    </r>
  </si>
  <si>
    <t>La Oficina Asesora Jurídica en correo del día 19 de diciembre enviado a la jefe de la OAP, envía el Plan de Acción 2024 manifestando que  las metas  continúan iguales 137,138, 139, no obstante hacemos la salvedad que estamos trabajando para hacer modificaciones a los compromisos y actividades con la debida justificación para ser revisadas en las mesas de trabajo que se van a programar en el  mes de enero del año 2024, con el Grupo Programación y Seguimiento a Proyectos de inversión y Funcionamiento de la Oficina de Planeacion, pues lo que se pretende  es que los compromisos sean  más acorde con las funciones y/o actividades de cada grupo de la oficina, por supuesto sin apartarnos del objetivo institucional.
En conclusión la Ofiicna Asesora Jurídica NO presntó nada nuevo</t>
  </si>
  <si>
    <t>Actualizar el  30% de los permisos de operación de los aeropuertos públicos que no fueron renovados en los últimos 5 años</t>
  </si>
  <si>
    <t>Obtener los estudios y diseños fase 3 para la
adecuación del laboratorio de Certificación de Productos Aeronáuticos</t>
  </si>
  <si>
    <t>Implementar al 100% los procesos, procedimientos y manuales y demás documentos que contiene el Plan de Fortalecimiento Institucional en el rol de autoridad.</t>
  </si>
  <si>
    <t xml:space="preserve">Procesos de Autoridad actualizados 
 </t>
  </si>
  <si>
    <t xml:space="preserve">3. Realizar seguimiento al operador logístico de la feria aeronáutica en la etapa de planeación 
</t>
  </si>
  <si>
    <t xml:space="preserve">Socializar e Implementar la Política de Comunicaciones y Relacionamiento Institucional de la Aeronáutica Civil de Colombia.
</t>
  </si>
  <si>
    <t>Realizar sesiones de encuentro entre operadores aéreos y turisticos en las regionales</t>
  </si>
  <si>
    <t>Presentar propuesta normativa tendientes a la actualizacion y adecuacion respecto a los derechos de los usuarios</t>
  </si>
  <si>
    <t>Proponer la actualización del  RAC 21 en lo que aplique, como reglamentacion para las aceptaciones o aprobaciones de diseño de RPAS.</t>
  </si>
  <si>
    <t xml:space="preserve"> META 2024</t>
  </si>
  <si>
    <t xml:space="preserve">1. Conformar una Red aeronáutica y realizar al menos 6 sesiones de encuentros con los diferentes actores de la industria (empresa, academia y estado) orientadas a la creación de relaciones de valor y gestión de proyectos. </t>
  </si>
  <si>
    <t>2. Estructuración y planeación de programa de CTeI para la cofinanciación de proyectos de innovación de los proyectos seleccionados de la Red Aeronáutica.</t>
  </si>
  <si>
    <t>3. Realizar un Congreso de innovación con enfoque territorial, que permita obtener las rutas de trabajo de la industria a nivel región y consolidar una hoja de ruta Nacional para la industria aeronáutica.</t>
  </si>
  <si>
    <t>4. Planear y diseñar al menos una feria especializada para promocionar la industria aeronáutica</t>
  </si>
  <si>
    <t>Actividades desarrolladas para el fortalecimiento de la Industria aeronáutica</t>
  </si>
  <si>
    <t>Implementar las estrategias comerciales aeroportuarias, para los aeropuertos de El Yopal, Pasto, Popayán, Puerto Carreño.</t>
  </si>
  <si>
    <t>Elaborar e implementar Estrategias comerciales aeroportuarias, para los Aeropuertos de San Andrés, Providencia, Leticia, Armenia, Ibagué y Arauca.</t>
  </si>
  <si>
    <t>Modelos de negocio aplicados en 7 Aeropuertos</t>
  </si>
  <si>
    <t>Modelos de negocio definidos / Aeropuertos priorizados *100</t>
  </si>
  <si>
    <t>Desarrollar estudios de pre factibilidad y factibilidad de transición de movilidad eléctrica garantizando la migración del 10% de los vehículos de servicios en tierra en 1 Aeropuerto.</t>
  </si>
  <si>
    <t>Formular 10 planes de gestión de riesgo para la vigencia 2024.</t>
  </si>
  <si>
    <t>Desarrollar las líneas del protocolo de gestión social en mínimo 07 aeropuertos.</t>
  </si>
  <si>
    <t>Estructuración Hoja de Ruta para el desarrollo del SAF</t>
  </si>
  <si>
    <t>Certificar o actualizar el 80% de certificados de funcionamiento  y/o documento equivalente, de las solicitudes presentadas en la vigencia que cumplen requisitos</t>
  </si>
  <si>
    <t>Finalizar el proceso de certificación del 100% de las solicitudes que fueron recibidas en la vigencia 2023 y que cumplan con los requisitos del proceso</t>
  </si>
  <si>
    <t>Establecer con claridad los requisitos para que Colombia en 2026 obtenga el reconocimiento como estado de diseño.</t>
  </si>
  <si>
    <t>Formular la propuesta de reglamentación de desempeño ("Performance") para la certificación de aeronaves para uso en movilidad urbana y aeronaves no tripuladas (RPAS).</t>
  </si>
  <si>
    <t>Solución conceptual del sistema de administración de tráfico aéreo no tripulado, acorde con las necesidades del país, identificada.</t>
  </si>
  <si>
    <t xml:space="preserve">
3. Elaborar y divulgar boletin con la información de las emisiones de CO2 para la Aviación Civil Internacional CORSIA del Estado Colombiano. (NUEVA)</t>
  </si>
  <si>
    <t>Alcanzar el 70% en una autoevaluación de Implementación Efectiva de los Elementos Críticos en promedio referidos a la Seguridad Operacional en las áreas LEG, PEL, OPS, AIR, ANS y AGA.</t>
  </si>
  <si>
    <t>Alcanzar el 80 % en una autoevaluacion de Implementación Efectiva de los Elementos Críticos referidos a la Seguridad de la Aviación Civil</t>
  </si>
  <si>
    <t>Alcanzar en 100% la implementación de estándares para aceptación de los SMS para los proveedores de servicos asociados a  PEL, OPS, AIR, ANS y AGA</t>
  </si>
  <si>
    <t>Desarrollar en 100% los estándares para la vigilancia basada en riesgos para todas las áreas PEL, OPS, AIR, ANS y AGA.</t>
  </si>
  <si>
    <t xml:space="preserve">Implementar el 18% el Plan Nacional de Seguridad de la Aviación Civil </t>
  </si>
  <si>
    <t xml:space="preserve">Implantar el Sistema de Gestión Seguridad de Aviación Civil (SeMS) de la Secretaría de Servicios a la Navegación Aérea (SSNA) como Proveedor de servicios a la aviación al 100%
</t>
  </si>
  <si>
    <t>Implantar el Sistema de Gestión Seguridad de Aviación Civil (SeMS) de la Secretaría de Servicios a la Navegación Aérea (SSNA) como Proveedor de servicios a la aviación logrando el nivel de madurez de los marcadores presente y adecuado al 100%</t>
  </si>
  <si>
    <t xml:space="preserve">Mantener y orientar el Sistema de Gestión Seguridad Operacional (SMS) de la Secretaría de Servicios a la Navegación Aérea (SSNA) como Proveedor de servicios a la aviación logrando el nivel de madurez del marcador operativo al 100%
</t>
  </si>
  <si>
    <t>Mantener y orientar  del Sistema de Gestión Seguridad Operacional (SMS) de la Secretaría de Servicios a la Navegación Aérea (SSNA) como Proveedor de servicios a la aviación logrando el nivel de madurez del marcador operativo al 50%</t>
  </si>
  <si>
    <t>Depurar y actualizar en el  19% faltante el registro de aeródromos, helipuertos  y matrículas de aeronaves</t>
  </si>
  <si>
    <t>Evaluar la viabilidad de cancelación de las matrículas inscritas en el Registro Aeronáutico Nacional en condición de inactividad mayor a tres (3) años.</t>
  </si>
  <si>
    <t xml:space="preserve">Gestionar la expedición y/o modificación del 100% de las normas aeronáuticas con fundamento en las regulaciones de la OACI y otros organismos de la Aviación Civil o según necesidades de la aviación nacional </t>
  </si>
  <si>
    <t>GESTION DE RECOMENDACIONES
Promover la implentacion de las lecciones aprendidas en la investigación de accidentes e incidentes graves, gestionando oportunamente el 100% de las recomendaciones derivadas de las investigaciones terminadas.</t>
  </si>
  <si>
    <t>INVESTIGACIÓN DE ACCIDENTES E INCIDENTES GRAVES
Terminar el 100% de las investigaciones pendientes de accidentes e incidentes graves ocurridos en el año 2023, y el 20% de la totalidad de los accidentes e incidentes graves que ocurran hasta junio de 2024.</t>
  </si>
  <si>
    <t>INVESTIGACIÓN DE INCIDENTES
Terminar el 100% de las investigaciones de incidentes ocurridos en el año 2023, y el 100% de los incidentes ocurridos hasta septiembre de 2024.</t>
  </si>
  <si>
    <t>PROMOCIÓN DE LA SEGURIDAD
Efectuar y / o participar en 14 eventos /  actividades de promoción de seguridad operacional, organizados por la DIACC, o por otras entidades o dependencias que inviten a la DIACC.</t>
  </si>
  <si>
    <t>Avanzar en la vigencia para la Implementación del Sistema de Gestión Seguridad de Aviación Civil (SeMS) de la Secretaría de Servicios Aeroportuarios como proveedor de servicios.</t>
  </si>
  <si>
    <t>Avanzar en la vigencia para la Implementación y Fortalecimiento del Sistema de Gestión Seguridad Operacional (SMS) de la Secretaría de Servicios Aeroportuarios como proveedor de servicios.</t>
  </si>
  <si>
    <t>4. Participar y promover el SeMS de la SSNA como proveedor de servicios a la aviación</t>
  </si>
  <si>
    <t>Implementar el proyecto de Fortalecimiento Institucional en el componente de planta de personal</t>
  </si>
  <si>
    <t>Desarrollar al 100% el Plan de Trabajo Anual en Seguridad y Salud vigencia 2024 implementando el enfoque de género e inclusión de servidores con discapacidad.</t>
  </si>
  <si>
    <t>Plan de Trabajo Anual en Seguridad y Salud en el Trabajo vigencia 2024 implementando el enfoque de género e inclusión de servidores con discapacidad.</t>
  </si>
  <si>
    <t xml:space="preserve">% Avance de cumplimiento del Plan de Trabajo Anual en Seguridad y Salud en el Trabajo vigencia 2024 implementando el enfoque de género e inclusión de servidores con discapacidad. </t>
  </si>
  <si>
    <t>1. Definición del Plan de Trabajo Anual en Seguridad y Salud en el Trabajo 2024 implementando el enfoque de género e inclusión de servidores con discapacidad.</t>
  </si>
  <si>
    <t>2. Aprobación y publicación en la página web del Plan de Trabajo Anual en Seguridad y Salud en el Trabajo vigencia 2024 implementando el enfoque de género e inclusión de servidores con discapacidad.</t>
  </si>
  <si>
    <t>3, Ejecución del  Plan de Trabajo Anual en Seguridad y Salud en el Trabajo 2024 implementando el enfoque de género e inclusión de servidores con discapacidad.</t>
  </si>
  <si>
    <t>Desarrollar al 100% el Plan de Bienestar Social e Incentivos durante la vigencia 2024 implementando el  enfoque de género e inclusión de servidores con discapacidad.</t>
  </si>
  <si>
    <t>Plan de Bienestar Social e Incentivos 2024 implementando el  enfoque de género e inclusión de servidores con discapacidad.</t>
  </si>
  <si>
    <t>% Avance de cumplimiento del Plan de Bienestar Social e Incentivos 2024 implementando el enfoque de género e inclusión de servidores con discapacidad</t>
  </si>
  <si>
    <t>1. Definición del Plan de Bienestar e Incentivos 2024 implementando el  enfoque de género e inclusión de servidores con discapacidad.</t>
  </si>
  <si>
    <t>2. Aprobación y publicación en la página web del Plan de Bienestar Social e Incentivos durante la vigencia 2024 implementando el enfoque de género e inclusión de servidores con discapacidad.</t>
  </si>
  <si>
    <t>3. Ejecución del  Plan de Bienestar Social e Incentivos vigencia 2024 implementando el  enfoque de género e inclusión de servidores con discapacidad.</t>
  </si>
  <si>
    <t>1. Establecer plan de actividades para los puntos de mejora en el cumplimiento de la política de compras y contratación pública establecida por MIPG para vigencia 2024</t>
  </si>
  <si>
    <t>2. Cumplir las actividades establecidas como mejora y cumplimiento de la política de compras y contratación pública establecida por MIPG para vigencia 2024</t>
  </si>
  <si>
    <t xml:space="preserve">Depurar  minimo en un 50% los bienes muebles para dar de baja , del inventario realizado de años anteriores y vigencia 2024 </t>
  </si>
  <si>
    <t>Cumplir las actividades establecidas en el plan de sensibilizaciones y fortalecimiento para Nivel Central y  Regional  en el proceso de Gestión de Compras y Contrataciónes Públicas definido para 2024</t>
  </si>
  <si>
    <t>SE REVISA Y SE EVIDENCIA QUE LAS ACTIVIDADES ESTAN IGUAL AL 2023</t>
  </si>
  <si>
    <t>Cumplimiento plan de mejoramiento</t>
  </si>
  <si>
    <t>Numero de hallazgos cerrados / Número de hallazgos a cargo del proceso</t>
  </si>
  <si>
    <t>1. Brindar orientación y acompañamiento a los proveedores de la información presupuestal y contable.</t>
  </si>
  <si>
    <t>n la tabla enviada por la secretaria se evidencias 3  casillas para las actividades pero una de estas se encuentra en blanco, porfavor aclarar si es una nueva actividad para relacionar  son solo las 2 relacionadas</t>
  </si>
  <si>
    <t>2. Mantener, divulgar y socializar los lineamientos normativos e institucionales de las actividades que desarrolla la Dirección Financiera y las áreas fuente de información financiera. Divulgación semestral</t>
  </si>
  <si>
    <t xml:space="preserve">
Realizan la siguiente recomendación que la última actividad debe ser una meta independiente,
al corresponder al trámite de los procesos disciplinarios a cargo del Despacho ante la
posible comisión de faltas disciplinarias (acción correctiva) y no a una campaña de
sensibilización a los servidores públicos (acción preventiva).
En este sentido, si a bien se tiene lo anterior, esta segunda meta quedaría así:
Objetivo: 9 – Consolidación de la transformación.
Meta:
Finiquitar el trámite de los asuntos disciplinarios que se encuentren en etapa
de instrucción, correspondiente a las vigencias 2019 a 2021.
Actividades:
1. Evaluar y adoptar las decisiones disciplinarias que en derecho
correspondan, ya sea formulación de pliego de cargos o archivo definitivo,
en los procesos disciplinarios activos a 01 de enero de 2024 a cargo de la
Oficina de Control Disciplinario Interno que correspondan a las vigencias
2019, 2020 y 2021.
Indicador: Trámite de procesos disciplinarios
</t>
  </si>
  <si>
    <t>Política de mantenimiento de la infraestructura aeroportuaria en las regionales aeronauticas, implementada</t>
  </si>
  <si>
    <t>la actividad 1 se propone ser cambiana, la de color rojo es la de 2023</t>
  </si>
  <si>
    <t>2. Programar y realizar visitas de seguimiento al cumplimiento de la política de mantenimiento  de la infraestructura aeroportuaria en los aeropuertos de las Direcciones Regionales.</t>
  </si>
  <si>
    <t>3. Verificar el desarrollo de la ejecución presupuestal de las regionales, cumplimiento del PAA, asi como de los contratos asociados al mantenimiento de la infraestructura aeroportuaria.</t>
  </si>
  <si>
    <t>Modernización infraestructura</t>
  </si>
  <si>
    <t>Reuniones de seguimiento y apoyo técnico realizadas  / Actividades Programadas * 100</t>
  </si>
  <si>
    <t>1. Identificar y priorizar las necesidades del sistema de vigilancia aeronáutica colombiano  y presentarlo a la direccion</t>
  </si>
  <si>
    <t>2. Desarrollar un estudio previo de la adquisición de sistemas de vigilancia con el fin de garantizar el cubrimiento de los servicios de vigilancia aeronáutica en el territorio colombiano</t>
  </si>
  <si>
    <t>3. Verificar el seguimiento  de las actividades programadas dentro del proceso de adquisicion de sensores PSR/MSSR/ADS-B basado en la programacion planteada para contrato.</t>
  </si>
  <si>
    <t>Evaluar los resultados de la Política de Prevención del daño Antijurídico -PPDA de la Entidad 2022-2023 e Implementar y , hacer seguimiento a la PPDA 2024-2025</t>
  </si>
  <si>
    <t xml:space="preserve"> Política de Prevención del Daño Antijurídico 2023-2024 formulada y aprobada 
3. Informe ejecutivo con el seguimiento a la implementación de la Política de Prevención del Daño Antijurídico 2024-2025
</t>
  </si>
  <si>
    <t>Fortalecer la compilación y sistematización  de la normativa y jurisprudencia, así como de conceptos emitidos por la Oficina Asesora Jurídica, en los temas de relevancia jurídica para la entidad</t>
  </si>
  <si>
    <t xml:space="preserve">Documento de auditoria realizada
Documento de auditoria control y seguimiento realizado semestralmente por el Coordinador del Grupo Representación Judicial </t>
  </si>
  <si>
    <t>Depurar el  total de los bienes muebles para dar de baja  del inventario  realizado correspondiente al año 2023</t>
  </si>
  <si>
    <t xml:space="preserve">1.Programar y realizar los inventarios de bienes muebles para dar de baja, tanto a Nivel Regional como Nivel Central.1. 1. </t>
  </si>
  <si>
    <t xml:space="preserve">2. Crear y hacer seguimiento al plan de bajas de bienes muebles a nivel nacional, de acuerdo con los inventarios realizados al cierre de 2023.
</t>
  </si>
  <si>
    <t xml:space="preserve">Continuar con la actualización de la gestión de Inmuebles de la Entidad </t>
  </si>
  <si>
    <r>
      <t xml:space="preserve">
</t>
    </r>
    <r>
      <rPr>
        <b/>
        <sz val="28"/>
        <color rgb="FF44546A"/>
        <rFont val="Bookman Old Style"/>
        <family val="1"/>
      </rPr>
      <t xml:space="preserve">UNIDAD ADMINISTRATIVA ESPECIAL DE AERONÁUTICA CIVIL
OFICINA ASESORA DE PLANEACIÓN
GRUPO DE PROGRAMACIÓN Y SEGUIMIENTO A PROYECTOS DE INVERSIÓN Y FUNCIONAMIENTO
</t>
    </r>
    <r>
      <rPr>
        <sz val="28"/>
        <color rgb="FF44546A"/>
        <rFont val="Bookman Old Style"/>
        <family val="1"/>
      </rPr>
      <t xml:space="preserve">
</t>
    </r>
    <r>
      <rPr>
        <b/>
        <sz val="28"/>
        <color rgb="FF44546A"/>
        <rFont val="Bookman Old Style"/>
        <family val="1"/>
      </rPr>
      <t xml:space="preserve">
PLAN ESTRATÉGICO 2030 / PLAN ESTRATÉGICO INSTITUCIONAL 2022 - 2026 Y PLAN DE ACCIÓN 2024
ARMONIZADO CON LAS BASES DEL PLAN NACIONAL DE DESARROLLO 2022 - 2026 
</t>
    </r>
    <r>
      <rPr>
        <b/>
        <i/>
        <sz val="28"/>
        <color rgb="FF44546A"/>
        <rFont val="Bookman Old Style"/>
        <family val="1"/>
      </rPr>
      <t xml:space="preserve">"COLOMBIA POTENCIA MUNDIAL DE LA VIDA"
</t>
    </r>
    <r>
      <rPr>
        <sz val="28"/>
        <color rgb="FF44546A"/>
        <rFont val="Bookman Old Style"/>
        <family val="1"/>
      </rPr>
      <t xml:space="preserve">
</t>
    </r>
    <r>
      <rPr>
        <b/>
        <sz val="36"/>
        <color rgb="FF44546A"/>
        <rFont val="Bookman Old Style"/>
        <family val="1"/>
      </rPr>
      <t xml:space="preserve">PLAN DE ACCIÓN 2024 </t>
    </r>
  </si>
  <si>
    <t xml:space="preserve">
Etapa Estructural de la construcción del Centro de Investigación de Accidentes Aéreos, CIAA al 100%</t>
  </si>
  <si>
    <t xml:space="preserve">
100% de terminación de la Etapa Estructural de la construcción del Centro de Investigación de Accidentes Aéreos, CIAA.</t>
  </si>
  <si>
    <t>Permisos de operación de los aeropuertos públicos actualizados  en el 30%</t>
  </si>
  <si>
    <t>Número actividades cumplidas vs. Número actividades programadas (Ejecutado/programado)*100
según cronograma</t>
  </si>
  <si>
    <t>(Número actividades cumplidas vs. Número actividades programadas 
(Ejecutado/programado)*100
según cronograma</t>
  </si>
  <si>
    <t>1. Identificar los aeropuertos que para 2026 deberán tener su permiso de operación actualizado</t>
  </si>
  <si>
    <t xml:space="preserve"> 2. Efectuar las inspecciones a los aeropuertos que se les debe actualizar el permiso de operación</t>
  </si>
  <si>
    <t>3.. Emitir la resolución de actualización (renovación o suspensión) del permiso de operación de los aeropuertos inspeccionados</t>
  </si>
  <si>
    <t xml:space="preserve">2. Terminar la Pre-excavación, Pantallas y Pilotaje de la cimentación de la obra Edificio CIAA. </t>
  </si>
  <si>
    <t>3. Concluir la construcción de la Estructura en concreto y de las Estructuras metálicas de la obra Edificio CIAA.</t>
  </si>
  <si>
    <t>4. Iniciar los trabajos de Mampostería de la obra Edificio CIAA .</t>
  </si>
  <si>
    <t>5. Iniciar la instalación de las Redes de la obra Edificio CIAA.</t>
  </si>
  <si>
    <t>1. Convocar y liderar cuatro (4) reuniones del Mecanismo Regional de Cooperación AIG de Suramérica, ARCM SAM.</t>
  </si>
  <si>
    <t>2. Coordinar y orientar la realización de dos (2) actividades académicas internacionales, dirigidas a los Estados de la Región SAM.</t>
  </si>
  <si>
    <t xml:space="preserve">1. Radicar el proceso precontractual de estudios y diseños para la adecuación del laboratorio de Certificación de Productos Aeronáuticos </t>
  </si>
  <si>
    <t xml:space="preserve">2. Verificar la adjudicación  del proceso de contratación de estudios y diseños fase 3 para la adecuación del  laboratorio de Certificación de Productos Aeronáuticos  </t>
  </si>
  <si>
    <t>1. Terminar la actualización de la Información incluida en el inventario documental de los procesos de Autoridad del Sistema de Gestion, realizado en el 2023.</t>
  </si>
  <si>
    <t>2. Definir los indicadores de los nuevos procesos de Autoridad del Sistema de Gestión</t>
  </si>
  <si>
    <t>3. Socializar los procesos aplicables a las Regionales según el avance del fortalecimiento Institucional.</t>
  </si>
  <si>
    <t>4.Realizar visitas de seguimiento a los aeropuertos adscritos a las Regionales para  verificar el grado de madurez en la implementacion del SG.</t>
  </si>
  <si>
    <t>5. Presentar  el entregable de la fase 2 del nuevo modelo de gestion  según el fortalecimiento Institucional.</t>
  </si>
  <si>
    <t xml:space="preserve">
Edificio de Autoridad Aeronáutica incluido en documentos presentados por originador. </t>
  </si>
  <si>
    <t xml:space="preserve">Número de edificios incluidos / Total edificios solicitados * 100
</t>
  </si>
  <si>
    <t xml:space="preserve">1. Finalizar las obras Preliminares de la obra Edificio CIAA. 
</t>
  </si>
  <si>
    <t>3. Participar, en representación de la Región SAM, en cuatro (4) actividades organizadas por OACI o por otras Regiones, sobre la integración y cooperación entre Regiones o entre Estados, en materia de investigación de accidentes.</t>
  </si>
  <si>
    <t xml:space="preserve">3. Supervisar la ejecución del contrato de estudios y diseños fase 3 para la adecuación del laboratorio de Certificación de Productos Aeronáuticos. </t>
  </si>
  <si>
    <t xml:space="preserve">
Planeación de la F-Air 2025
</t>
  </si>
  <si>
    <t xml:space="preserve">
1. Presentación del Informe Final de la F-AIR 2023
</t>
  </si>
  <si>
    <t xml:space="preserve">
2. Elaborar el cronograma, presupuesto y definir los recursos para la realización de la F-AIR 2025
</t>
  </si>
  <si>
    <t xml:space="preserve">
4. Gestionar la participación del o los países invitados a la versión XII de la F-AIR y otras actores estratégicos
</t>
  </si>
  <si>
    <t xml:space="preserve">
Política de comunicaciones implementada.
</t>
  </si>
  <si>
    <t xml:space="preserve">1. Realizar actividades de socialización para la adecuada implementación de la política de Comunicaciones y Relacionamiento Institucional 
</t>
  </si>
  <si>
    <t xml:space="preserve">
Actividades ejecutadas/programadas*100 </t>
  </si>
  <si>
    <t xml:space="preserve">
Modelo de Gestión de las Regionales Aeronáuticas </t>
  </si>
  <si>
    <t xml:space="preserve">
1. Induccion y Reinduccion  del SG a las Regionales con el acompañamiento de los Gestores de acuerdo al fortalecimiento Institucional.
</t>
  </si>
  <si>
    <t>2. Realizar la Identificacion de los servicios que se presentan en cada uno de los aerpuertos de la Regionales</t>
  </si>
  <si>
    <t>(Documentos realizados /  Documentos  programados)*100</t>
  </si>
  <si>
    <t xml:space="preserve">1. Seleccionar los trámites restantes a actualizar a 2026 </t>
  </si>
  <si>
    <t>2. Definir y entregar a la Secretaria TI, las especificaciones técnicas de los trámites a automatizar durante 2024</t>
  </si>
  <si>
    <t xml:space="preserve">SECRETARIA DE AUTORIDAD AERONÁUTICA </t>
  </si>
  <si>
    <t>2. Publicar la documentación actualizada</t>
  </si>
  <si>
    <t>2. Solicitar Vigencias futuras para la contratación</t>
  </si>
  <si>
    <t>1. Definir el alcance y los requerimientos técnicos de la consultoría</t>
  </si>
  <si>
    <t>3. Estructurar el proyecto para la etapa precontractual de la consultoría</t>
  </si>
  <si>
    <t>2. Participar como Entidad en cuatro (4) eventos especializados de Aviación No Tripulada a nivel internacional y/o nacional</t>
  </si>
  <si>
    <t>3. Crear y poner en funcionamiento un (1) área de ensayos y pruebas para Aviación No Tripulada</t>
  </si>
  <si>
    <t>4. Diseñar el Concepto Operacional del Sistema Tecnológico para la Gestión del Tráfico de Aeronaves no Tripuladas</t>
  </si>
  <si>
    <t xml:space="preserve">
Normas Actualizadas en el 100%</t>
  </si>
  <si>
    <t xml:space="preserve">
1. Finalizar la actualización los proyectos de norma restantes (RAC 155 y RAC 5)
</t>
  </si>
  <si>
    <t xml:space="preserve"> 
Consultoria Plan Estrategico de Aviación General en Colombia </t>
  </si>
  <si>
    <t xml:space="preserve"> 4. Adjudicar y dar inicio a la ejecución contractual de la consultoría</t>
  </si>
  <si>
    <t xml:space="preserve">
1. Realizar ocho (8) asesorías en temas de Aviación No Tripulada a entidades del orden internacional y/o nacional</t>
  </si>
  <si>
    <t>Informe trimestral de seguimiento a los compromisos</t>
  </si>
  <si>
    <t>No. Informes presentados / Informes programados *100</t>
  </si>
  <si>
    <t>Socializar y analizar con los operadores el análisis efectuado por la Aerocivil en el año 2023</t>
  </si>
  <si>
    <t xml:space="preserve">1. Realizar  mesa de trabajo interna en la entidad y con las autoridades competentes, para identiificar eventuales mejoras a la normativas </t>
  </si>
  <si>
    <t xml:space="preserve">3. Seguimiento a los objetivos del caso de negocio </t>
  </si>
  <si>
    <t>1. Elaborar, presentar y socializar estrategias comerciales aeroportuarias para los Aeropuertos de Providencia, Arauca, Ibagué</t>
  </si>
  <si>
    <t xml:space="preserve">2. Definición y aplicación de modelos de negocios para los aeropuertos de Aeropuertos de San Andrés, Providencia Leticia, Armenia, Ibagué y Arauca definidos en las Estrategias </t>
  </si>
  <si>
    <t xml:space="preserve">2. De detectarse una posibilidad de mejora, presentar una propuesta de cambio normativo </t>
  </si>
  <si>
    <t>Modelos de negocio definidos para 4 Aeropuertos.</t>
  </si>
  <si>
    <t xml:space="preserve">Modelos de negocio definidos / Aeropuertos priorizados *100 </t>
  </si>
  <si>
    <t xml:space="preserve">1. Definición de modelos de casos de negocios </t>
  </si>
  <si>
    <t xml:space="preserve">
2. Aplicación de los modelos de negocios </t>
  </si>
  <si>
    <t xml:space="preserve">2. Inicio ejecución contractual </t>
  </si>
  <si>
    <t>(Vehículos en tierra eléctricos/ Vehículos en tierra a combustión) *100</t>
  </si>
  <si>
    <t>2. Estudios de pre-factibilidad y factibilidad de transición de movilidad (Avance 0%, 10% 60%, 100%).</t>
  </si>
  <si>
    <t xml:space="preserve">1. Diagnóstico de los resultados de proyectos que tengan como objetivo principal la transformación energética y mitigación de emisiones del Sector Aéreo. </t>
  </si>
  <si>
    <t>1. Implementación de procedimientos PBN para aeropuertos nacionales e internacionales, conforme a la planificación y organización del espacio aéreo.</t>
  </si>
  <si>
    <t xml:space="preserve">Implementar el Plan de Acción del Esquema de Reducción y Compensación del carbono para la aviación Internacional. 
</t>
  </si>
  <si>
    <t xml:space="preserve">Actividades  programadas / actividades ejecutadas  * 100 %
</t>
  </si>
  <si>
    <t>(PGRD formulados /PGRD planificados) * 100</t>
  </si>
  <si>
    <t>1. Proceso precontractual y contractual para la formulación de planes de gestión de riesgo y la revisión de los planes formulados.</t>
  </si>
  <si>
    <t>2. Estructuración de planes de gestión de riesgo.</t>
  </si>
  <si>
    <t>2. Actualizar y suscribir convenio interinstitucional y protocolos con el Ejercito Nacional. (10% Mesa de trabajo 30% Borrador Convenio 70% Convenio Firmado y Protocolos y 100% Entrenamientos y Ejercicios)</t>
  </si>
  <si>
    <t>4. Consolidar la Ejecución de los 10 Acuerdos y / o convenios interinstitucionales con las entidades, empresas del sector aeronáutico y organismos que forman  parte del sistema de emergencia y/o desastres aéreos civiles del Estado Colombiano coordinando ejercicios, simulacros, entrenamientos e intercambio de conocimiento. (10% Documento de planificacion 40% Coordinacion con tres Acuerdos 70% Coordinacion con otros 3 acuerdos y 100% Coordinacion con los 4 restantes)</t>
  </si>
  <si>
    <t>Porcentaje de cumplimiento de actividades de control fauna implementadas</t>
  </si>
  <si>
    <t xml:space="preserve">1. Articulación planes de gestión de riesgo con GERPAF. </t>
  </si>
  <si>
    <t>(Actividades de control fauna realizadas / Actividades de control fauna planificadas) * 100</t>
  </si>
  <si>
    <t>1. Incorporar en los contratos de mantenimiento y adecuación de infraestructura los criterios de mitigación de riesgos y amenazas de acuerdo con lo formulado en los PGRD. (Avance 25%, 50%, 75%, 100%).</t>
  </si>
  <si>
    <t>Implementación de actividades de las líneas del protocolo.</t>
  </si>
  <si>
    <t>1. Realizar la revisión y observaciones pertinentes al plan de Gestión Social. (Avance 50%, 100%, 100%, 100%).</t>
  </si>
  <si>
    <t xml:space="preserve"> Implementación de actividades de las líneas del protocolo.</t>
  </si>
  <si>
    <t>(Actividades sociales implementadas / Actividades sociales formuladas) * 100</t>
  </si>
  <si>
    <t>2. Modificar la actividad 2 así: Actualización de caracterizaciones sociales.</t>
  </si>
  <si>
    <t xml:space="preserve">Adjudicación  e inicio del contrato de los Sistemas de Energía alternativas renovables en las Estaciones de Araracuara y Centro de Gestión del Aeropuerto de  Barranquilla y Aeropuertos  de Leticia y Armenía.  </t>
  </si>
  <si>
    <t xml:space="preserve">
1.Realizar las etapas pre y contractual para la adquisición de los sistemas de energia renovables.
</t>
  </si>
  <si>
    <t xml:space="preserve">
Porcentaje de nivel de certificación de huella de carbono elevado.</t>
  </si>
  <si>
    <t xml:space="preserve">(Aeropuertos verificados ISO 1406 -I /Aeropuertos nacionales) * 100 </t>
  </si>
  <si>
    <t xml:space="preserve">
Actividades Ejecutadas/Actividades Programadas *100</t>
  </si>
  <si>
    <t xml:space="preserve">
2. Realizar el reporte de emisiones de CO2 para la Aviación Civil Internacional CORSIA en la plataforma CCR de la OACI, conforme a los datos enviados por los operadores y entes verificadores
</t>
  </si>
  <si>
    <t xml:space="preserve">
Implementación Hoja de Ruta SAF</t>
  </si>
  <si>
    <t xml:space="preserve">Actividades  programadas / actividades ejecutadas  * 100 %
</t>
  </si>
  <si>
    <t xml:space="preserve">
1. Reuniones intersectoriales para la formulacón de la normatividad
</t>
  </si>
  <si>
    <t xml:space="preserve">2. Vinculación SAF a la Comisión Intersectorial  de Biocombustibles 
</t>
  </si>
  <si>
    <t xml:space="preserve">
3. Estructuración Hoja de Ruta (Plan de Acción).
</t>
  </si>
  <si>
    <t>Formulación Planes de gestión de riesgo</t>
  </si>
  <si>
    <t>2. Implementación actividades de control Fauna.</t>
  </si>
  <si>
    <t xml:space="preserve">Actividades de mantenimiento y adecuación de infraestructura para mitigar riesgos y amenazas de acuerdo con lo formulado en los PGRD, implementadas </t>
  </si>
  <si>
    <t xml:space="preserve">(Actividades sociales implementadas / Actividades sociales formuladas) * 100
</t>
  </si>
  <si>
    <t xml:space="preserve">
1. Socialización el protocolo de gestión en las regionales. </t>
  </si>
  <si>
    <t xml:space="preserve">
3. Implementación de las líneas de educación, recreación, cultura y deporte.</t>
  </si>
  <si>
    <t xml:space="preserve">4. Implementación de las líneas de emprendimiento y participación ciudadana. .
</t>
  </si>
  <si>
    <t>2. Desarrollar la propuesta de actualización del RAC 21 en lo que aplique.</t>
  </si>
  <si>
    <t>3. Radicar ante el Grupo Estructura Normativa y Estándares Aeronáuticos la propuesta de actualización al RAC 21</t>
  </si>
  <si>
    <t xml:space="preserve"> RAC 21 actualizado  reglamentacion para las aceptaciones o aprobaciones de diseño de RPAS</t>
  </si>
  <si>
    <t xml:space="preserve"> Actividades ejecutadas / actividades programadas x100</t>
  </si>
  <si>
    <t>Certificación o actualización del 80% del total de certificados de funcionamiento  y/o documento equivalente, de las solicitudes presentadas en la vigencia que cumplen requisitos.</t>
  </si>
  <si>
    <t xml:space="preserve">Número de procesos de certificación  o actualización decertificados de funcionamiento o equivalente    
/ Número de solicitudes presentadas por los usuarios X 100%
</t>
  </si>
  <si>
    <t>Número de solicitudes recepcionadas</t>
  </si>
  <si>
    <t xml:space="preserve">Número de solicitudes analizadas / Número de solicitudes recepcionadas </t>
  </si>
  <si>
    <t>Requisitos  para que Colombia en 2026 obtenga el reconocimiento como estado de diseño.</t>
  </si>
  <si>
    <t>2. Iniciar los procesos de certificación que se han presentados y cumplan requisitos</t>
  </si>
  <si>
    <t>3. Notificación del acto administrativo y entrega del Certificado correspondiente al usuario.</t>
  </si>
  <si>
    <t>1. Efectuar la consulta formal a OACI solicitando los requisitos para que un estado sea reconocido como estado de diseño</t>
  </si>
  <si>
    <t>3. Formular una hoja de ruta en la cual se identifique las acciones a cumplir por parte del estado colombiano para ser reconocido como estado de diseño</t>
  </si>
  <si>
    <t>1. Ejecutar el proceso de certificación de acuerdo con el RAC 21, Capítulo O, a las organizaciones que hayan aplicado a ese proceso.</t>
  </si>
  <si>
    <t>2. Expedir el certificado como DOA al 100% de las empresas que hayan aplicado al proceso y que cumplan con los requisitos del mismo.</t>
  </si>
  <si>
    <t xml:space="preserve">Propuesta de reglamentación de desempeño ("Performance") para la certificación de aeronaves para uso en movilidad urbana y aeronaves no tripuladas (RPAS).en el 100% realizada </t>
  </si>
  <si>
    <t xml:space="preserve">
Actividades ejecutadas / actividades programadas x100
</t>
  </si>
  <si>
    <t>1. Socializar con la industria y la academia la parte de normas de Desempeño ("Performance") de la normativa internacional seleccionada, que será adecuada al contexto colombiano, con el objetivo de recibir aportes de parte de la academia y la industria.</t>
  </si>
  <si>
    <t>2. Realizar una mesa de trabajo donde se reciban los aportes de la academia y la industria derivados de la actividad 1</t>
  </si>
  <si>
    <t>3. Adecuar la propuesta de normatividad de normas de Desempeño ("Performance") con los aportes provenientes de la actividad 2, para que sirvan como insumo a la actualización del RAC 21 (Meta 66)</t>
  </si>
  <si>
    <t>1. Adecuar la normatividad seleccionada en 2023 al contexto colombiano.</t>
  </si>
  <si>
    <t xml:space="preserve">
1. Completar las actividades de certificación pendientes del año 2023</t>
  </si>
  <si>
    <t>2. Explorar con el convenio vigente entre AEROCIVIL y EASA la posibilidad de ser apoyados en la formulación e implementación de una hoja de ruta en la cual se identifique las acciones a cumplir por parte del estado colombiano para ser reconocido como estado de diseño.</t>
  </si>
  <si>
    <r>
      <rPr>
        <b/>
        <sz val="12"/>
        <color theme="3" tint="-0.249977111117893"/>
        <rFont val="Arial Narrow"/>
        <family val="2"/>
      </rPr>
      <t xml:space="preserve">
7. SEGURIDAD OPERACIONAL Y DE LA AVIACIÓN CIVIL:
</t>
    </r>
    <r>
      <rPr>
        <sz val="12"/>
        <color theme="3" tint="-0.249977111117893"/>
        <rFont val="Arial Narrow"/>
        <family val="2"/>
      </rPr>
      <t xml:space="preserve">
Posicionar a Colombia como el país con el mayor nivel de implementación efectiva de estándares y mejores prácticas en seguridad operacional (safety), seguridad de la aviación civil (security) y facilitación, promoviendo el mejoramiento continuo en un entorno de confianza y de cultura justa en compañía del sector aeronáutico.
Posicionar a Colombia como el país con el mayor nivel de implementación efectiva de estándares y mejores prácticas en seguridad operacional (safety), seguridad de la aviación civil (security) y facilitación, en un entorno de confianza y de cultura justa en compañía del sector, promoviendo el mejoramiento continuo de la calidad y seguridad del servicio de transporte aéreo.</t>
    </r>
  </si>
  <si>
    <t>1. Completar el desarrollo e implementación de los estándares, para aceptación y evaluación de los SMS en todos los proveedores de Servicios obligados (reglamentariamente) a su implementación</t>
  </si>
  <si>
    <t>1.Completar el desarrollo de estándares para evaluación y definición de perfiles de riesgo de proveedores de servicios</t>
  </si>
  <si>
    <t>1. Formulación del Plan al 70% (documento escrito)</t>
  </si>
  <si>
    <t>1. Implementación de actividades básicas que sean formuladas en el Plan de Seguridad de la Aviación Civil  (evaluable solo en el último trimestre)</t>
  </si>
  <si>
    <t xml:space="preserve">4. Implementación de las líneas de emprendimiento y participación ciudadana. </t>
  </si>
  <si>
    <t xml:space="preserve">3. Implementación de las líneas de educación, recreación, cultura y deporte. </t>
  </si>
  <si>
    <t>Descripción del sistema, analisis de faltantantes y desarrollo del cronograma para el plan de implantación del Sistema de Gestión Seguridad de la Aviación Civil (SeMS) de la SSNA como proveedor de servicios a la aviación</t>
  </si>
  <si>
    <t>Estructurar la política, objetivos, y documentación de Seguridad  de la Aviación Civil (SeMS) de la SSNA como proveedor de servicios a la aviación</t>
  </si>
  <si>
    <t>Elaborar base de datos para control, análisis y administración para la gestión de amenazas de seguridad de Aviación Civil (SeMS) de la SSNA como proveedor de servicios a la aviación</t>
  </si>
  <si>
    <t xml:space="preserve">1.Aseguramiento de la seguridad operacional  </t>
  </si>
  <si>
    <t>1. Verificar  todas  las solicitudes de registro que se reciban en el Grupo Registro Aeronáutico</t>
  </si>
  <si>
    <t>2. Elaborar y expedir los actos administrativos correspondientes con base en las solicitudes recibidas en la vigencia</t>
  </si>
  <si>
    <t>2. Cancelar las matriculas evaluadas que cumplan con los criterios para cancelación, de las que se encuentren en condición de inactividad mayor a tres (3) años.</t>
  </si>
  <si>
    <t>1. Levantar la relación de enmiendas propuestas objeto de monitoreo a través de un cuadro control de enmiendas.</t>
  </si>
  <si>
    <t>2. Seguimientos trimestrales que monitoreen los proyectos de enmienda, generando documentos que evidencien los avances.</t>
  </si>
  <si>
    <t>1. Originar el proceso de cumplimiento de las recomendaciones, gestionando ante las entidades encargadas de su cumplimiento el 100% de las recomendaciones emitidas en los Informes Finales de Investigacion de Accidentes e Incidentes Graves terminados en el IV trimestre del año 2023, y en los semestres I, II y III del año 2024.</t>
  </si>
  <si>
    <t>1. Terminar el 100% de las investigaciones de accidentes e incidentes graves que estaban pendientes el 31-dic-23.</t>
  </si>
  <si>
    <t>2. Terminar la investigación del 20% de los accidentes e incidentes graves que ocurran hasta junio de 2024.</t>
  </si>
  <si>
    <t>Portentaje de cumplimiento de mantenimiento del Sistema de Gestión Seguridad Operacional (SMS) operativo al 50%</t>
  </si>
  <si>
    <t>1. Gestionar con los operadores aéreos la terminación las investigaciones de todos los incidentes ocurridos en el año 2023, que estaban pendientes el 31-dic-23.</t>
  </si>
  <si>
    <t>2. Gestionar con los operadores aéreos la terminación de las investigaciones del 90% de los Incidentes ocurridos hasta el 30-sep-24.</t>
  </si>
  <si>
    <t>2. Participar en seis (6) actividades de promoción o de capacitación de Seguridad Operacional, o asuntos relacionados, que organicen otras entidades o dependencias y a los cuales se invite a participar a la DIACC.</t>
  </si>
  <si>
    <r>
      <t xml:space="preserve">Alcanzar el </t>
    </r>
    <r>
      <rPr>
        <b/>
        <sz val="12"/>
        <color theme="3" tint="-0.249977111117893"/>
        <rFont val="Arial Narrow"/>
        <family val="2"/>
      </rPr>
      <t>87</t>
    </r>
    <r>
      <rPr>
        <sz val="12"/>
        <color theme="3" tint="-0.249977111117893"/>
        <rFont val="Arial Narrow"/>
        <family val="2"/>
      </rPr>
      <t xml:space="preserve"> % de Implementación Efectiva de los Elementos Críticos referidos a la Seguridad Operacional en las áreas LEG, PEL, OPS, AIR, ANS y AGA.</t>
    </r>
  </si>
  <si>
    <t xml:space="preserve">
1. Autoevaluación PQs LEG, PEL, OPS, AIR, ANS y AGA    </t>
  </si>
  <si>
    <t xml:space="preserve">
1. Validación de avances a los CAPs pendientes</t>
  </si>
  <si>
    <t xml:space="preserve">
1. Autoevaluación PQs AVSEC</t>
  </si>
  <si>
    <t xml:space="preserve">
1. Asistencia a eventos programados desde el SRVSOP</t>
  </si>
  <si>
    <r>
      <t xml:space="preserve">Alcanzar un </t>
    </r>
    <r>
      <rPr>
        <b/>
        <u/>
        <sz val="12"/>
        <color theme="3" tint="-0.249977111117893"/>
        <rFont val="Arial Narrow"/>
        <family val="2"/>
      </rPr>
      <t>50%</t>
    </r>
    <r>
      <rPr>
        <sz val="12"/>
        <color theme="3" tint="-0.249977111117893"/>
        <rFont val="Arial Narrow"/>
        <family val="2"/>
      </rPr>
      <t xml:space="preserve"> de implementación del SSP, en estado presente y efectivo </t>
    </r>
  </si>
  <si>
    <r>
      <t xml:space="preserve">Alcanzar un 20 </t>
    </r>
    <r>
      <rPr>
        <u/>
        <sz val="11"/>
        <color theme="3" tint="-0.249977111117893"/>
        <rFont val="Arial"/>
        <family val="2"/>
      </rPr>
      <t>%</t>
    </r>
    <r>
      <rPr>
        <sz val="11"/>
        <color theme="3" tint="-0.249977111117893"/>
        <rFont val="Arial"/>
        <family val="2"/>
      </rPr>
      <t xml:space="preserve"> de implementación del SSP, en estado presente y efectivo </t>
    </r>
  </si>
  <si>
    <r>
      <t>Implementar al 100% el Sistema de Gestión de la Seguridad de la Aviación Civil (</t>
    </r>
    <r>
      <rPr>
        <b/>
        <sz val="12"/>
        <color theme="3" tint="-0.249977111117893"/>
        <rFont val="Arial Narrow"/>
        <family val="2"/>
      </rPr>
      <t>SeMS</t>
    </r>
    <r>
      <rPr>
        <sz val="12"/>
        <color theme="3" tint="-0.249977111117893"/>
        <rFont val="Arial Narrow"/>
        <family val="2"/>
      </rPr>
      <t>) para los Servicios  Aeroportuarios (SSA),  alineado con el Plan Nacional de Seguridad de la Aviacion Civil expedido por la autoridad,  y  con el Plan Global de Seguridad de la Aviacion Civil (GASeP) promulgado por la OACI.</t>
    </r>
  </si>
  <si>
    <t>Documentaciòn SeMS, creados y/o actualizados
Implementación de actividades de las líneas del protocolo.</t>
  </si>
  <si>
    <t>Documentos entregados para revisiòn / documentos programados para entregar
(Actividades sociales implementadas / Actividades sociales formuladas) * 100</t>
  </si>
  <si>
    <t>1. Socialización el protocolo de gestión en las regionales. (Avance 40%, 80%, 100%, 100%).</t>
  </si>
  <si>
    <t xml:space="preserve">
Porcentaje de Implantación del Sistema de Gestión Seguridad de Aviación Civil (SeMS) presente y adecuado al 100%</t>
  </si>
  <si>
    <r>
      <t>Fortalecer la implementación,operacion y mantenimiento del Sistema de Gestion de Seguridad Operacional (</t>
    </r>
    <r>
      <rPr>
        <b/>
        <sz val="12"/>
        <color theme="3" tint="-0.249977111117893"/>
        <rFont val="Arial Narrow"/>
        <family val="2"/>
      </rPr>
      <t>SMS</t>
    </r>
    <r>
      <rPr>
        <sz val="12"/>
        <color theme="3" tint="-0.249977111117893"/>
        <rFont val="Arial Narrow"/>
        <family val="2"/>
      </rPr>
      <t xml:space="preserve">) para Servicios  Aeroportuarios (SSA)  alineado con el Plan Nacional de seguridad Operacional establecido por la autoridad aeronautica colombiana y de Acuerdo con el Plan Global de Seguridad Operacional (GASP) promulgado por la OACI
</t>
    </r>
  </si>
  <si>
    <t xml:space="preserve">
Actividades ejecutadas para la Implantación y Fortalecimiento del Sistema de Gestión de Operacional (SMS). 
</t>
  </si>
  <si>
    <t xml:space="preserve">
Actividades ejecutadas para la Implantación y Fortalecimiento del Sistema de Gestión de Operacional (SMS).</t>
  </si>
  <si>
    <t xml:space="preserve">3. Promoción, sensibilización y comunicación de la Seguridad Operacional (SMS) referente a la operación y prestación de servicios aeroportuarios (a través de capacitación Mixta-presencial, virtual-, e-learning, boletines, podcast, infografías y otros recursos como cooperación nacional e internacional nacional). 
</t>
  </si>
  <si>
    <t xml:space="preserve">
Porcentaje de Informes Finales de investigaciones de accidentes e incidentes graves 2023 y 2024 finalizados</t>
  </si>
  <si>
    <t xml:space="preserve">
Número de investigaciones de accidentes e incidentes graves 2023 y 2024 finalizadas x 100 / Número de eventos pendientes (2023) u ocurridos (2024).</t>
  </si>
  <si>
    <t xml:space="preserve">
Porcentaje de Informes Finales de investigaciones de incidentes 2023 y 2024 finalizados.</t>
  </si>
  <si>
    <t xml:space="preserve">
1. Organizar y realizar ocho (8) actividades de promoción de Seguridad Operacional, de manera presencial o virtual, en diferentes regiones sel país.</t>
  </si>
  <si>
    <t>Fortalecer el Sistema de Gestión de Seguridad Operacional (SMS) y de Seguridad a la Aviación Civil (SeMS).
Estructurar, mantener y orientar la operación del Sistema de Gestión Seguridad Operacional (SMS) de la Secretaría de Servicios a la Navegación Aérea (SSNA) como Proveedor de servicios a la aviación
Estructurar, mantener y orientar la operación del Sistema de Gestión Seguridad de Aviación Civil (SeMS) de la Secretaría de Servicios a la Navegación Aérea (SSNA) como Proveedor de servicios a la aviación</t>
  </si>
  <si>
    <t xml:space="preserve">1.Continuar con las acciones de documentación de buenas prácticas, semilleros de conocimiento y relevo generacional en articulación con el Centro de Estudios Aeronáuticos – CEA. . </t>
  </si>
  <si>
    <t>2. Continuar con la Integración de la Política GC+I con el Plan Institucional de Capacitación y relevo generacional en términos de transferencia interna de conocimiento.</t>
  </si>
  <si>
    <t xml:space="preserve">Actividades de Gestión de Proyectos ejecutadas / Actividades de Gestión de Proyectos programadas
</t>
  </si>
  <si>
    <t>Implementar una solución tecnológica para apoyar procesos para la gestión de autoridad en seguridad operacional.</t>
  </si>
  <si>
    <t>1. Adjudicar y dar inicio a la ejecución contractual de la solución de portales para la Entidad.</t>
  </si>
  <si>
    <t>2. Hacer seguimiento a la ejecución contractual de la solución de portales para la Entidad.</t>
  </si>
  <si>
    <t>Fortalecer la Gestión de Información estadística</t>
  </si>
  <si>
    <t>% de Gestión Oportuna de las necesidades de Analítica</t>
  </si>
  <si>
    <t>Número de Soluciones y/o productos analíticos analizados / Número de Soluciones y/o productos analíticos requeridos</t>
  </si>
  <si>
    <t>1. Presentar para Revisión la métodológia de la  Política Gestión Estadística  que cumpla con los requisitos del Sistema de Gestión a la Oficina Asesora de Planeación</t>
  </si>
  <si>
    <t>2. Revisar y aprobar a métodológia de la  Política Gestión Estadística  que cumpla con los requisitos del Sistema de Gestión _ Responsable Oficina Aseroa de planeación</t>
  </si>
  <si>
    <t>3. Identificar la oferta y demanda de información estadística inventario de información estadística:
- Operaciones estadísticas
- Registros administrativos
- Indicadores con su línea base</t>
  </si>
  <si>
    <t>4. Definir procedimientos para la difusión de información estadística.</t>
  </si>
  <si>
    <t>1. Analizar y gestionar los requerimientos frente a las soluciones y/o productos de analísis de datos</t>
  </si>
  <si>
    <t xml:space="preserve">2. Diseñar productos analíticos que oriente a la toma de decisiones.  </t>
  </si>
  <si>
    <t xml:space="preserve">3. Socializar los productos analíticos realizados para su uso y apropiación. </t>
  </si>
  <si>
    <t>Trámite de procesos disciplinarios</t>
  </si>
  <si>
    <t>(Procesos disciplinarios decididos vigencias 2019 a 2021 / No. Procesos
disciplinarios a 01/01/2024 de vigencias 2019 a 2021) * 100%</t>
  </si>
  <si>
    <t>7. Hacer el seguimiento y control de la disponibilidad del servicio de cada aplicación gestionada por la Secretaría de Tecnologías de la Información – TI.</t>
  </si>
  <si>
    <t>1. Aprobar el PETI según el estándar sectorial.</t>
  </si>
  <si>
    <t>2. Tramitar las vigencias futuras para el desarrollo de los proyectos estratégicos de TI.</t>
  </si>
  <si>
    <t>3. Desarrollar e implementar un marco de mejora continua basado en TI para estandarizar y optimizar los procesos de gestión de cambios.</t>
  </si>
  <si>
    <t>4.Formular los proyectos derivados del PETI: red de datos / automatización de aeropuertos.</t>
  </si>
  <si>
    <t>5. Estructurar el proyecto de automatización del aeropuerto El Edén, de Armenia.</t>
  </si>
  <si>
    <t>Analizar y gestionar los requerimientos frente a las soluciones y/o productos de analítica de datos relacionados con el Sector Transporte Modo Aéreo</t>
  </si>
  <si>
    <t>6. Elaborar y ejecutar el plan de mejora oportunidad y efectividad del servicio de soporte a usuarios de los componentes de TI sujetos a contratos de soporte y mantenimiento.</t>
  </si>
  <si>
    <t xml:space="preserve">3. Adelantar los procesos de baja de bienes muebles correspondientes a la meta, teniendo en cuenta el plan de bajas vigencia 2024. 
</t>
  </si>
  <si>
    <t xml:space="preserve">
Cumplimiento plan de bajas para bienes muebles  del año 2023</t>
  </si>
  <si>
    <t xml:space="preserve">
1. Programar y realizar los inventarios de bienes muebles para dar de baja, tanto a Nivel Regional como Nivel Central.</t>
  </si>
  <si>
    <t xml:space="preserve">
2. Crear y hacer seguimiento al plan de bajas de bienes muebles a nivel nacional, de acuerdo con los inventarios realizados al cierre de 2023.</t>
  </si>
  <si>
    <t xml:space="preserve">
3. Adelantar los procesos de baja de bienes muebles correspondientes a la meta, teniendo en cuenta el plan de bajas vigencia 2023</t>
  </si>
  <si>
    <t xml:space="preserve">
1. Dar continuidad al plan de sensibilizaciones y fortalecimiento para Nivel Central y Regional  en el proceso de Gestión de Compras y Contrataciónes Públicas .</t>
  </si>
  <si>
    <t xml:space="preserve">
2. Cumplir las actividades establecidas en el plan de sensibilizaciones y fortalecimiento para Nivel Central y  Regional  en el proceso de Gestión de Compras y Contrataciónes Públicas definido para 2024</t>
  </si>
  <si>
    <t xml:space="preserve">
Cumplimiento del cronograma de actividades para la implementación</t>
  </si>
  <si>
    <t xml:space="preserve">
Actividades ejecutadas / Actividades Programadas * 100</t>
  </si>
  <si>
    <t xml:space="preserve">
1. Implementar la Adquisición de inmuebles (Incluyendo la gestión de comercialización que le permita a la entidad ser competitiva)</t>
  </si>
  <si>
    <t xml:space="preserve">
Inventario de Inmuebles actualizado </t>
  </si>
  <si>
    <t xml:space="preserve">
2. Culminar la actualización del inventario de Inmuebles (incluyendo arrendamientos y comodatos). </t>
  </si>
  <si>
    <t xml:space="preserve">
1. Medir, evaluar y diagnosticar la oportunidad y efectividad del servicio de soporte a usuarios de los componentes de TI por parte de funcionarios y contratistas por orden de prestación de servicios.
</t>
  </si>
  <si>
    <t xml:space="preserve">
2. Elaborar y ejecutar el plan de mejora de oportunidad y efectividad del servicio de soporte a usuarios de los componentes de TI por parte de funcionarios y contratistas.</t>
  </si>
  <si>
    <t xml:space="preserve">
3. Medir, evaluar y diagnosticar la oportunidad y efectividad del servicio de soporte a usuarios de los componentes de TI por parte de la mesa de ayuda según los acuerdos de nivel de servicio (ANS).</t>
  </si>
  <si>
    <t xml:space="preserve">
4. Elaborar y ejecutar el plan de mejora oportunidad y efectividad del servicio de soporte a usuarios de los componentes de TI por parte de la mesa de ayuda.</t>
  </si>
  <si>
    <t xml:space="preserve">
5. Medir, evaluar y diagnosticar la oportunidad y efectividad del servicio de soporte a usuarios de los componentes de TI sujetos a contratos de soporte y mantenimiento según los acuerdos de nivel de servicio (ANS).</t>
  </si>
  <si>
    <t xml:space="preserve">
(Actividades Ejecutadas / Actividades programadas) * 100%</t>
  </si>
  <si>
    <t>Documento con resultado de la implementación
1. Documento con la evaluación de los resultados de la PPDA 2022-2023</t>
  </si>
  <si>
    <t xml:space="preserve">
1. Evaluar  los resultados de la implementacion del plan de acción de la Política de Prevención del Daño Antijurídico 2022-2023.</t>
  </si>
  <si>
    <t xml:space="preserve">Matriz de seguimiento al cronograma
2. Acto administrativo y soporte de cargue en el Ekogui de la Política de Prevención del Daño Antijurídico 2024-2025 formulada y aprobada </t>
  </si>
  <si>
    <t xml:space="preserve">
2. Formular y aprobar la Política de Prevención del Daño Antijurídico 2024-2025</t>
  </si>
  <si>
    <t xml:space="preserve">
3. Presentar los meses de abril, agosto y diciembre informe ejecutivo de seguimiento a la implementación de la PPDA 2024-2025 </t>
  </si>
  <si>
    <t>Porcentaje de avance en la realización de capacitaciones a los apoderados de la Oficina Jurídica.
Base de datos de normativa jurisprudencia y conceptos sistematizada</t>
  </si>
  <si>
    <t xml:space="preserve">
1. Presentar proyecto general ante las Oficinas de Análítica y Gestión de Proyectos y la Secretaría de Tecnologías de la Información.
Preparar con dichas dependencias documetnos precontractuales para contar con plataforma de Inteligencia Artificial que sistematice la normativa, jurisprudencia y conceptos en los temas de relevancia jurídica para la entidad. </t>
  </si>
  <si>
    <t>Actualización a junio de la provisión contable en el aplicativo ekogui de todos los procesos judiciales en los que la Entidad actué como demandado
Actualización a junio semestral de la provisión contable en el aplicativo ekogui de todos los procesos judiciales en los que la Entidad actué como demandado</t>
  </si>
  <si>
    <t xml:space="preserve">
1. Realizar  semestralmente la actualización de la provisión contable en el aplicativo ekogui de todos los procesos judiciales en los que la Entidad actué como demandado</t>
  </si>
  <si>
    <t xml:space="preserve">1. Identificar y priorizar las necesidades de mantenimiento de infraestructura aeroportuaria en los aeropuertos adscritos a las seis Direcciones Regionales Aeronáuticas.                             </t>
  </si>
  <si>
    <t xml:space="preserve">Implementar estrategias que permitan la mejora continua del proceso de Defensa Jurídica de la Entidad 
Implementar 100% la gestión de información estadística  y la toma de decisiones estratégicas de la Entidad basada en datos
</t>
  </si>
  <si>
    <r>
      <t xml:space="preserve">4. INFRAESTRUCTURA PARA LA TRANSFORMACIÓN
</t>
    </r>
    <r>
      <rPr>
        <sz val="12"/>
        <color theme="3"/>
        <rFont val="Arial Narrow"/>
        <family val="2"/>
      </rPr>
      <t>Lograr que la infraestructura, los servicios aeroportuarios, de navegación aérea y la intermodalidad, cuenten con capacidad y eficiencia para atender el crecimiento de la demanda del sector, en un contexto sostenible articulando la infraestructura necesaria que permita transformar el desarrollo turístico y logístico, fortaleciendo los vínculos entre los territorios en el marco de la paz total.</t>
    </r>
  </si>
  <si>
    <t>Promover las inversiones de desarrollo turístico, transfronterizo y/o social, en los aeropuertos  explotados por la Aerocivil para avanzar en la intervención de infraestructuras aeroportuarias sostenibles, accesibles e incluyentes, que permitan aprovechar la diversificación productiva, el conocimiento del territorio, generando nuevas fuentes de ingresos; salvaguardando el patrimonio natural y cultural del país.</t>
  </si>
  <si>
    <t>METAR AUTO FORTALECIDO</t>
  </si>
  <si>
    <t>Informe de Seguimiento</t>
  </si>
  <si>
    <t>Informe de seguimiento de avance hasta lograr la adquisición</t>
  </si>
  <si>
    <t>Actividades de Planificación ejecutadas / Actividades de Planificación programadas</t>
  </si>
  <si>
    <t>4. Adjudicar y dar inicio a la ejecución contractual de la consultoría</t>
  </si>
  <si>
    <t>1. Efectuar el seguimiento a las consultorías de   Infraestructuras Logisticas Especializadas (ILE) contratadas en el año 2023</t>
  </si>
  <si>
    <t>Actividades ejecutadas / Actividades programadas</t>
  </si>
  <si>
    <t>Gestión de seguimiento a las concesiones vigentes.</t>
  </si>
  <si>
    <t>1. Promover mensualmente el Comité Operativo ANI-AEROCIVIL, según Convenio Interadministrativo de Cooperación P-C-008 de 2018.</t>
  </si>
  <si>
    <t>2. Coordinar con las áreas competentes de Aerocivil y con la ANI, la actualización de los registros contables en las concesiones aeroportuarias.</t>
  </si>
  <si>
    <t>3. Realizar visitas en sitio a las concesiones aeroportuarias, con el fin de verificar el recaudo de ingresos y el estado del aeropuerto.</t>
  </si>
  <si>
    <t>4. Consolidar el tablero de control del seguimiento a la contraprestación.</t>
  </si>
  <si>
    <t>2. Talleres (4) de acuerdo con el CONPES 4058 a entidades externas (Un taller cada trim 25% c/u)</t>
  </si>
  <si>
    <t xml:space="preserve">1. Suscribrir el contrato para la construcción de la terminal, torre de control, base SEI y ampliacion de la plataforma del aeropuerto de Ipiales
</t>
  </si>
  <si>
    <t>2. Realizar seguimiento al proceso de expropiación hasta culminar la adquisición</t>
  </si>
  <si>
    <t>Mejorar la eficiencia en los servicios ATS mediante la implementación de procedimientos de control de transito aereo basados en la vigilancia ADS-B por encima del FL190</t>
  </si>
  <si>
    <t>1. Implementar las posiciones de gestion de afluencia de transito aereo en el centrro de control de BAQ y en las salas de vigilancia MED, CLO y CUC subordinadas a la FCMU COL. (10% planificacion 40% BAQ 70% MED y CLO 100% CUC )</t>
  </si>
  <si>
    <t>Implementar procesos y procedimientos ATFCM a nivel nacional de acuerdo al concepto operacional ATFCM</t>
  </si>
  <si>
    <t>Esta actividad continua para el 2024 (Informes Trimestrales 5% 25% 50% 100%)</t>
  </si>
  <si>
    <t>AVANZAR EN LA HOJA DE RUTA DE LA TRANSICION DEL AIS AL AIM FASE I,  FASE II Y FASE III</t>
  </si>
  <si>
    <t xml:space="preserve">1. Diseñar seis (6) procedimientos de vuelo PBN (instrumentos o visual) para los aeropuertos de la amazonia y orinoquia colombiana
 (10% Documento de planificacion 30% Procedimientos de dos aeropuertos 60% dos aeropuertos adicionales y 100% 2 adicionales para un total de 6) </t>
  </si>
  <si>
    <t>Aeropuertos ASAES con inicio de mejoramiento/ 6 * 100</t>
  </si>
  <si>
    <t>Aeropuertos ASAES con inicio de mejoramiento</t>
  </si>
  <si>
    <t xml:space="preserve"> 1. Promover mesas bimestrales de direccionamiento estratégico con la ANI para el seguimiento de asociaciones público-privadas en estructuración</t>
  </si>
  <si>
    <t xml:space="preserve">2. Revisar con la ANI que las asociaciones público-privadas en estructuración cuenten con un porcentaje de contraprestación favorable para la Aerocivil.
</t>
  </si>
  <si>
    <t xml:space="preserve">3. Crear un protocolo procedimental al momento de recibir una propuesta de APP de la ANI y reglamentarlo mediante un acto administrativo.
</t>
  </si>
  <si>
    <t xml:space="preserve">4. Consolidar el tablero de control del seguimiento a la contraprestación.
</t>
  </si>
  <si>
    <t>Gestión sobre obras complementarias y/o voluntarias propuestas por Aerocivil en contratos de concesión</t>
  </si>
  <si>
    <t>1. Revisar la capacidad financiera y/o jurídica de los contratos de concesión vigentes para proponer obras complementarias y/o voluntarias que requieran los aeropuertos concesionados.</t>
  </si>
  <si>
    <t xml:space="preserve">1. Presentar informe trimestral del seguimiento realizado a los recursos asignados a los municipios beneficiarios de la contraprestación aeroportuaria.
</t>
  </si>
  <si>
    <t xml:space="preserve">
1. Transmision del reporte Metar Auto 24 horas en 10 aerodoromos (10% Documento de planificacion 40% 2 aerodromos 70% 4 aerodromos y 100% 4 aerodromos)</t>
  </si>
  <si>
    <t>Parametrizar, configurar y puesta en servicio de las distintas funcionalidades técnicas y operacionales requeridas para la actualización y/o renovación de los sistemas ATM que permita la integración funcional de los sistemas garantizando una alta disponibilidad, integridad y calidad de los servicios ATS cumpliendo los niveles aceptables de seguridad operacional.                      
CONTINUA</t>
  </si>
  <si>
    <t>1. Actualizar los manuales de operación en cuanto a la estructura funcional para la Gestión eficiente de los servicios de tránsito aéreo. Faltante 10% para los primeros trim de 2024 (1 trim 50% y 2 trim 100%) 
2. Actualizacion del MATS 211 (2 trim procedimientos nivel de vuelo FL290 (botrrador y definitivo) y los otros dos trim FL190) (5% 25% 50% 100%)</t>
  </si>
  <si>
    <t xml:space="preserve"> Elaborar manual de capacitacion que refleje las nuevas competencias requeridas y avanzar en capacitacion de funcionarios  (5% 25% 50% 100%)</t>
  </si>
  <si>
    <t>Consolidar los 10 acuerdos y/o convenios SAR Colombia con el fin de obtener el Plan Nacional de Operaciones de Busqueda y salvamento SAR (POSAR)</t>
  </si>
  <si>
    <t xml:space="preserve">Diez (10) Acuerdos y/o Convenios SAR consolidados  </t>
  </si>
  <si>
    <t xml:space="preserve">1. Identificar los procesos disciplinarios, en etapa de instrucción, activos a 01 de enero de 2024, correspondientes a las vigencias 2019, 2020 y 2021, clasificándolos de acuerdo a la relevancia institucional y al riesgo de prescripción.  </t>
  </si>
  <si>
    <t xml:space="preserve">2. Reasignar los expedientes disciplinarios correspondientes a las vigencias 2019, 2020 y 2021 en cada uno de los equipos de trabajo que componen la Oficina de Control Disciplinario Interno de conformidad con la clasificación previamente realizada.  </t>
  </si>
  <si>
    <t xml:space="preserve">3. Evaluar y adoptar las decisiones disciplinarias que en derecho correspondan, en los procesos a cargo de la Oficina de Control Disciplinario Interno que correspondan a las vigencias 2019, 2020 y 2021. 
 </t>
  </si>
  <si>
    <t>Plan Nacional de Operaciones de Busqueda y salvamento SAR (POSAR) Actualizado e implementado al 100%</t>
  </si>
  <si>
    <t xml:space="preserve">Proporcionar información amplia y en forma continua del relacionamiento institucional y el desarrollo de relaciones públicas atendiendo de manera adecuada nuestros grupos de interés. 
</t>
  </si>
  <si>
    <t xml:space="preserve">Diseñar una hoja de Ruta y Ejecutar actividades para el fortalecimiento de la industria aeronáutica y aporte a la política de reindustrialización (MRO, piezas y partes, ALS, Aeronaves no tripuladas)
</t>
  </si>
  <si>
    <r>
      <t xml:space="preserve">Estructurar el  nuevo  Modelo de Gestión de las Regionales Aeronáuticas de acuerdo con la nueva estructura organizacional de la Entidad.
</t>
    </r>
    <r>
      <rPr>
        <sz val="12"/>
        <color theme="3" tint="-0.249977111117893"/>
        <rFont val="Arial Narrow"/>
        <family val="2"/>
      </rPr>
      <t xml:space="preserve">
</t>
    </r>
  </si>
  <si>
    <r>
      <rPr>
        <b/>
        <sz val="12"/>
        <color theme="3"/>
        <rFont val="Arial Narrow"/>
        <family val="2"/>
      </rPr>
      <t xml:space="preserve">2. CONECTIVIDAD: </t>
    </r>
    <r>
      <rPr>
        <sz val="12"/>
        <color theme="3"/>
        <rFont val="Arial Narrow"/>
        <family val="2"/>
      </rPr>
      <t xml:space="preserve">
Consolidar una red de servicios de transporte aéreo eficiente que una las regiones del país con los principales centros de producción y de consumo nacionales y del mundo, aprovechando su capacidad integradora e interviniendo así mismo la infraestructura asociada de manera priorizada.</t>
    </r>
  </si>
  <si>
    <t xml:space="preserve">Coordinar con la cancillería la actualizacion del Acuerdo de Esmeraldas. </t>
  </si>
  <si>
    <t xml:space="preserve">3. Desarrollo de la solución tecnológica que automatice la solicitud de vuelos charter y la renovación permisos de operación y/o funcionamiento  </t>
  </si>
  <si>
    <t>Desarrrollar el 50% del Plan Estratégico de Aviación General</t>
  </si>
  <si>
    <t xml:space="preserve">Integrar la triada Estado, Industria y Academia para el sector de la Aviación No Tripulada
</t>
  </si>
  <si>
    <t xml:space="preserve">
Integración entre el Estado, la industria y la academia</t>
  </si>
  <si>
    <t xml:space="preserve">
Actividades Realizadas/ Actividades Programadas*100 </t>
  </si>
  <si>
    <t>OACRI</t>
  </si>
  <si>
    <t>SUBDIRECCIÓN GENERAL / OACRI</t>
  </si>
  <si>
    <t xml:space="preserve">Desarrollar la prestación de la movilidad aérea urbana, mediante la operación de aeronaves tripuladas a distancia UAS, que permitan el acceso a los bienes e insumos, por medio de su integración al Sistema Nacional del Espacio Aéreo
</t>
  </si>
  <si>
    <t>Desarrollar la infraestructura del Aeropuerto San Luis de Aldana que presta sus servicios a la Ciudad de Ipiales para permitir la llegada de turistas al Santuario Nuestra Señora del Rosario de Las Lajas y la llegada de visitantes al carnaval costumbrista de Ipiales</t>
  </si>
  <si>
    <t>Realizar el proceso de adquisición predial requerido para el proyecto de construcción y ampliación del Aeropuerto Ipiales</t>
  </si>
  <si>
    <t xml:space="preserve">Realizar la evaluación del sistema de gestión de transito aéreo no tripulado para determinar las necesidades del proveedor de servicios y acorde con las necesidades del país.
</t>
  </si>
  <si>
    <t xml:space="preserve">2. Realización del  Estudio previo y analisis del Mercado 
</t>
  </si>
  <si>
    <t>1. Análisis de la necesidad de implementación de un sistema tecnológico para la  gestión y administración del espacio aéreo para la Aviación No Tripulada (UA)
.</t>
  </si>
  <si>
    <t>Desarrollar el 100% de los manuales, procedimientos, circulares informativas y demás documentos requeridos para la certificación, control y vigilancia de la operación de helicópteros</t>
  </si>
  <si>
    <t xml:space="preserve">2. Publicar los RAC 135, 155 y 5
</t>
  </si>
  <si>
    <t xml:space="preserve">Promover la Prestación de Servicios Aéreos Esenciales y su infraestructura asociada disponible SAE </t>
  </si>
  <si>
    <t>DIRECCIÓN DE TRANSPORTE AÉREO</t>
  </si>
  <si>
    <t>SECRETARÍA TECNOLOGÍAS DE LA INFORMACIÓN</t>
  </si>
  <si>
    <t xml:space="preserve">
3. Iniciar el desarrollo de las intervenciones en los
aeródromos ASAE lado Aire</t>
  </si>
  <si>
    <t>1. Verificar la contratación de las interventorías de los seis aeródromos para el mejoramiento de los seis aeródromos priorizados.</t>
  </si>
  <si>
    <t>2. Establecer manuales de los comités operativos con ingenieros militares y Enterritorio.</t>
  </si>
  <si>
    <t>Verificar cumplimiento de actividades establecidas en el Plan de Trabajo o cronograma de los Convenios.</t>
  </si>
  <si>
    <t>Realizar informe trimestral de cumplimiento de las actividades establecidas en el Plan de Trabajo o cronograma de los Convenios</t>
  </si>
  <si>
    <t xml:space="preserve">Actividades ejecutadas / Actividades programadas*100 </t>
  </si>
  <si>
    <t>4. Desarrollo de la solución tecnológica que automatice Un  (1)  trámite y especificaciones técnicas enviada por la Dirección de Transporte Aéreo</t>
  </si>
  <si>
    <t>1. Elaborar y publicar boletin de Costos de Operación por hora bloque de equipo</t>
  </si>
  <si>
    <t xml:space="preserve">Boletin que contiene los costos de operación por hora-bloque de equipo
</t>
  </si>
  <si>
    <t xml:space="preserve">
2. Efectuar mesas de trabajo con las aerolíneas para abrir la discusión o concertar propuestas de estrategias para la reducción del costo de la hora-bloque del transporte aéreo.</t>
  </si>
  <si>
    <t>3. Informe con los resultados de las mesas de trabajo efectuadas y Propuestas de estrategias identificadas</t>
  </si>
  <si>
    <t xml:space="preserve">Propuestas de estrategias para la reducción del costo de la hora-bloque del transporte aéreo.
</t>
  </si>
  <si>
    <t>DIRECCIÓN DE TRANSPORTE AÉREO Y ASUNTOS AEROCOMERCIALES</t>
  </si>
  <si>
    <r>
      <t xml:space="preserve">
 </t>
    </r>
    <r>
      <rPr>
        <b/>
        <sz val="10"/>
        <rFont val="Arial Narrow"/>
        <family val="2"/>
      </rPr>
      <t xml:space="preserve">OFICINA DE ANALÍTICA </t>
    </r>
  </si>
  <si>
    <t xml:space="preserve">Cuantificar la reduccion de emisiones de CO2 por la implementación de procedimientos PBN en vuelos nacionales </t>
  </si>
  <si>
    <t>Implementación estrategia NDC</t>
  </si>
  <si>
    <t xml:space="preserve">1. Calcular a través del la calculadora IFSSET el gasto de combustible y la cantidad de CO2. </t>
  </si>
  <si>
    <t xml:space="preserve">2. Reportar al Ministerio de Trasnporte mediante la matriz de calculo y la metodología MRV. </t>
  </si>
  <si>
    <t xml:space="preserve">Cumplimiento indicadores matriz NDC </t>
  </si>
  <si>
    <t>DIRECCION DE OPERACIONES AEROPORTUARIAS</t>
  </si>
  <si>
    <t>Impulsar como actor relevante en la triada, los desarrollos aeronáuticos y aeroespaciales de carácter productivo que permitan una nueva industrializacion
NUEVA</t>
  </si>
  <si>
    <t>Implementar un sistema de administración del espacio aéreo para la Aviación No Tripulada (UA).
Nueva</t>
  </si>
  <si>
    <t>Actividades de Consultoría ejecutadas / Actividades de Consultoría programadas</t>
  </si>
  <si>
    <t>Seguimiento al desarrollo de las dos (2) consultorías de Infraestructuras Logisticas Especializadas (ILE) contratadas en el año 2023.</t>
  </si>
  <si>
    <t xml:space="preserve">
Planificar la implementacion de cuatro (4) Infraestructuras Logisticas Especializadas (ILE): Eldorado, Barranquilla, Villavicencio e Ipiales.
</t>
  </si>
  <si>
    <t>Actividades de  ejecutadas / Actividades programadas</t>
  </si>
  <si>
    <t>DIREACCIÓN DE INFRAETRUCTURA Y AYUDAS AEROPORTUARIAS</t>
  </si>
  <si>
    <t>GRUPO ASAES</t>
  </si>
  <si>
    <t>Implementar el proyecto de fortalecimiento  del sistema de vigilancia aeronáutica. Adquirido por el nivel central pero que será entregado para su operación a las regionales según corresponda</t>
  </si>
  <si>
    <t xml:space="preserve">Ser una autoridad de aviación civil que se identifique por su capacidad de respuesta dentro del espectro de sus facultades (procesos de certificación, inspección, control y vigilancia), que atiendan las necesidades de los usuarios del transporte aéreo.  </t>
  </si>
  <si>
    <t>2.Solicitar a las áreas de entidad las necesidades y viabilidad de apoyo a través de estos acuerdos</t>
  </si>
  <si>
    <t xml:space="preserve">Posicionar a la Aerocivill en la OACI y otros Organismos - Entidades Internacionales así como en los Estados vecinos a través de las notas de estudio presentadas </t>
  </si>
  <si>
    <t xml:space="preserve">Promover alianzas estratégicas y el desarrollo de actividades con actores internacionales para fortalecer las capacidades misionales de la Aeronáutica Civil de Colombia.  
</t>
  </si>
  <si>
    <t xml:space="preserve">Notas de Estudio presentadas </t>
  </si>
  <si>
    <t>1. Presentar Notas de Estudio asociados a la participación en eventos internacionales</t>
  </si>
  <si>
    <t xml:space="preserve">OFICINA ASESORA DE COMUNICACIONES Y RELACIONAMIENTO INSTITUCIONAL </t>
  </si>
  <si>
    <t>4 Informes de seguimiento</t>
  </si>
  <si>
    <t xml:space="preserve">SECRETARIA DE SERVICIOS AEROPORTUARISO- DIRECCIÓN DE CONCESIONES 
</t>
  </si>
  <si>
    <t xml:space="preserve">
Materializar el aprovechamiento de 2 Acuerdos de Cooperación Técnica (MoU) ya firmados 
</t>
  </si>
  <si>
    <t xml:space="preserve">Apoyo a las Entidades Territoriales mediante la Asistencia Técnica para el desarrollo de infraestructura en los aeródromos de las Entidades Territoriales
</t>
  </si>
  <si>
    <t xml:space="preserve">
Realizar seguimiento a las Asistencias Técnicas de los Aeropuertos de las Entidades Territoriales
</t>
  </si>
  <si>
    <t xml:space="preserve">Actividades ejecutadas/programadas*100 
</t>
  </si>
  <si>
    <r>
      <rPr>
        <sz val="12"/>
        <color theme="3" tint="-0.249977111117893"/>
        <rFont val="Arial Narrow"/>
        <family val="2"/>
      </rPr>
      <t xml:space="preserve">
1. Realizar</t>
    </r>
    <r>
      <rPr>
        <sz val="12"/>
        <rFont val="Arial Narrow"/>
        <family val="2"/>
      </rPr>
      <t xml:space="preserve"> tres (3) </t>
    </r>
    <r>
      <rPr>
        <sz val="12"/>
        <color theme="3" tint="-0.249977111117893"/>
        <rFont val="Arial Narrow"/>
        <family val="2"/>
      </rPr>
      <t>mesas de trabajo entre la Aerocivil y la ANI, para definir la viabilidad que el Edificio de Autoridad Aeronáutica sea construido mediante un IP.</t>
    </r>
    <r>
      <rPr>
        <strike/>
        <sz val="12"/>
        <color theme="3" tint="-0.249977111117893"/>
        <rFont val="Arial Narrow"/>
        <family val="2"/>
      </rPr>
      <t xml:space="preserve">
</t>
    </r>
  </si>
  <si>
    <t xml:space="preserve">Proyectos de Cooperación Técnica
materializados 
 </t>
  </si>
  <si>
    <r>
      <t xml:space="preserve">
Número de Acuerdos de Cooperación Técnica materializados./Número de Acuerdos de Cooperación Técnica programados para materializar  *100
</t>
    </r>
    <r>
      <rPr>
        <strike/>
        <sz val="12"/>
        <color theme="3" tint="-0.249977111117893"/>
        <rFont val="Arial Narrow"/>
        <family val="2"/>
      </rPr>
      <t xml:space="preserve">
</t>
    </r>
    <r>
      <rPr>
        <sz val="12"/>
        <color theme="3" tint="-0.249977111117893"/>
        <rFont val="Arial Narrow"/>
        <family val="2"/>
      </rPr>
      <t xml:space="preserve">
</t>
    </r>
  </si>
  <si>
    <t xml:space="preserve">
Asistencia Técnica para la Formulación del Plan Maestro de la Gestión de Tránsito Aéreo realizada </t>
  </si>
  <si>
    <t xml:space="preserve">Realizar Consultoría del Plan Estratégico de Aviación General </t>
  </si>
  <si>
    <t xml:space="preserve">Facilitar el acceso a los mercados nacionales para operar una red de servicios creciente, manteniendo la estabilidad del servicio y mediante la optimización y automatización de trámites que incentiven la industria a innovar 
</t>
  </si>
  <si>
    <t>2 Trámites Automatizados</t>
  </si>
  <si>
    <t xml:space="preserve">
Finalizar  la automatización del trámite de vuelos charter y actualizar 1 trámite. 
</t>
  </si>
  <si>
    <t xml:space="preserve">Completar la actualización del 100% anual  de la normatividad colombiana para promover la conectividad interurbana, con la operación de helicópteros
</t>
  </si>
  <si>
    <t xml:space="preserve">
Actualizar el 100% anual de la normatividad colombiana para promover la conectividad interurbana, con la operación de helicópteros
</t>
  </si>
  <si>
    <t xml:space="preserve">1. Identificar y Actualizar la documentación para la certificación, control y vigilancia de la operación de helicopteros RAC 135
</t>
  </si>
  <si>
    <t>Dar cumplimiento a los compromisos establecidos en el memorando de entendimiento entre Ministerio de Comercio, Industria y Turismo y Aerocivil.</t>
  </si>
  <si>
    <t xml:space="preserve">
1. Presentar un plan de trabajo de acuerdo con  lo establecido en el Cláusula cuarta del memorando de entendimiento
</t>
  </si>
  <si>
    <t xml:space="preserve">
 2. Realizar cuatro mesas de trabajo de seguimiento al memorando de entendimiento con los respectivos informes</t>
  </si>
  <si>
    <t xml:space="preserve">Determinar los requerimientos tecnicos para Contar con un Sistema Nacional del Espacio Aéreo fortalecido, basado en la estructuracion de un Plan maestro de la gestión del tránsito aéreo y desarrollo de nuevos conceptos de utilizacion de la tecnologia CNS y automatizacion para obtener eficiencias que incrementen su capacidad actual.
</t>
  </si>
  <si>
    <t>Seis (6) procedimientos de vuelo PBN (instrumentos o visual) para los aeropuertos de la amazonia y orinoquia colombiana</t>
  </si>
  <si>
    <t xml:space="preserve">Inicio de la Actualización de los planes maestros de cinco (5) aeropuertos </t>
  </si>
  <si>
    <t xml:space="preserve">1. Realizar el mantenimiento lado aire del 10% de los aeropuertos de la infraestructura a cargo de la Aerocivil
</t>
  </si>
  <si>
    <t xml:space="preserve">1. Realizar el mantenimiento lado tierra del 10% aeropuertos de la infraestructura a cargo de la Aerocivil
</t>
  </si>
  <si>
    <t>Aeropuertos diagnosticados y con estrategia definida</t>
  </si>
  <si>
    <t>(Aeropuertos diagnosticados y con estrategia definida/10)*100</t>
  </si>
  <si>
    <t>1. Realizar el diagnóstico y definir la estrategia requerida para mejorar las condiciones de accesibilidad, adecuación de terminales y parqueaderos que faciliten la movilidad de las personas con discapacidad en diez (10) aeropuertos de la Aerocivil.</t>
  </si>
  <si>
    <t>Fortalecer la infraestructura del Lado Aire de los aeródromos, propiedad  de las Entidades Territoriales .</t>
  </si>
  <si>
    <t xml:space="preserve">Revisión al alcance de nuevos proyectos de Asociaciones Público-Privadas en estructuración.
</t>
  </si>
  <si>
    <r>
      <t xml:space="preserve">
</t>
    </r>
    <r>
      <rPr>
        <sz val="12"/>
        <color theme="3" tint="-0.249977111117893"/>
        <rFont val="Arial Narrow"/>
        <family val="2"/>
      </rPr>
      <t xml:space="preserve">
Gestión de seguimiento a las asociaciones público-privadas en estructuración</t>
    </r>
  </si>
  <si>
    <t>Gestionar ante la ANI las inversiones que la Aerocivil y/u otras entidades propongan para la infraestructura aeroportuaria en el marco de los contratos de concesión y los proyectos de Asociación Público Privada - APP, Iniciativa Público o Privada - IP</t>
  </si>
  <si>
    <t>Iniciar la Actualización de los planes maestros de cinco (5) aeropuertos y análisis de la red integral aeroportuaria de la región: Yopal, Florencia, Paipa, Popayán y San Andrés</t>
  </si>
  <si>
    <t>Aeropuertos con mantenimiento Lado Aire</t>
  </si>
  <si>
    <t>Aeropuertos con mantenimiento Lado Tierra</t>
  </si>
  <si>
    <t xml:space="preserve">Realizar el mantenimiento de la infraestructura Aeroportuaria lado tierra con vocación al usuario
</t>
  </si>
  <si>
    <t xml:space="preserve">Realizar seguimiento a las concesiones vigentes. 
</t>
  </si>
  <si>
    <t xml:space="preserve">Desarrollar y gestionar el plan   de renovación de los distintos componentes CNS/MET, por medio de propuestas que atiendan  las necesidades de la operación y se armonicen con la técnologia con que cuentan otras direcciones (Informatica).
</t>
  </si>
  <si>
    <t xml:space="preserve">Intervenir y garantizar el funcionamiento de los  sistemas CNS   en busqueda de descongestionar el espacio aereo y optimizar el uso de las herramientas tecnológicas con las que cuenta la entidad.      
</t>
  </si>
  <si>
    <t>Estudios de prefactibilidad y factibilidad de transición de movilidad eléctrica que garantizan la migración del 10% de losmvehicuosen tierra y Plan de Acción para sunimolementación en el aeropuerto El Dorado</t>
  </si>
  <si>
    <r>
      <t xml:space="preserve">Mesas Técnicas realizadas 
Reporte de emisiones de CO2 de los operadores colombianos sujetos al esquema CORSIA .
</t>
    </r>
    <r>
      <rPr>
        <strike/>
        <sz val="12"/>
        <color theme="3" tint="-0.249977111117893"/>
        <rFont val="Arial Narrow"/>
        <family val="2"/>
      </rPr>
      <t xml:space="preserve">  </t>
    </r>
  </si>
  <si>
    <t xml:space="preserve"> 1. Elaborar Borrador del Plan Nacional de Operaciones de Busqueda y salvamento SAR (POSAR) 
</t>
  </si>
  <si>
    <t xml:space="preserve"> Cuatro (4) Infraestructuras Logisticas Especializadas (ILE): Eldorado, Barranquilla, Villavicencio e Ipiales, planificadas
</t>
  </si>
  <si>
    <t xml:space="preserve">
Seguimiento al desarrollo de las dos (2) consultorías de Infraestructuras Logisticas Especializadas (ILE) contratadas en el año 2023, realizado.</t>
  </si>
  <si>
    <t>2. Actualización de caracterizaciones sociales.</t>
  </si>
  <si>
    <r>
      <t>1. Adelantar el fortalecimiento de la herramienta tecnológica para el reporte de los eventos de seguridad operacional (MOR - VOR) bajo el alcance de SMS de Servicios Aeroportuarios.</t>
    </r>
    <r>
      <rPr>
        <sz val="12"/>
        <color theme="3" tint="-0.249977111117893"/>
        <rFont val="Arial Narrow"/>
        <family val="2"/>
      </rPr>
      <t xml:space="preserve">
</t>
    </r>
  </si>
  <si>
    <t>2.Realizar la Gestión de riesgos de seguridad operacional de los reportes recibidos por el sistema de notificación del Seguridad Operacional del SMS de Servicios Aeroportuarios.</t>
  </si>
  <si>
    <t>3. Realizar el seguimiento a Planes de Acción propuestos por el Prestador de Servicios Aeroportuarios frente a las medidas de mitigación.</t>
  </si>
  <si>
    <t>2. Identificación de temas y contenidos a ser considerados en la formulación del Plan Maestro.</t>
  </si>
  <si>
    <t>3. Estructurar y enviar Ficha Técnica para la Asistencia Técnica en la formulación e implementación del Maestro de la gestión del tránsito aéreo.</t>
  </si>
  <si>
    <t xml:space="preserve">Realizar Asistencia Técnica para la Formulación e implementación del Plan Maestro de la Gestión de Tránsito Aéreo
 </t>
  </si>
  <si>
    <t>4. Inicio Asistencia Técnica par la formulación  e implementación del Maestro de la gestión del tránsito aéreo.</t>
  </si>
  <si>
    <t>2. Gestionar ante Cancillería Propuesta de Acuerdo ajustado</t>
  </si>
  <si>
    <t xml:space="preserve">1. Socializar a las diferentes áreas de la entidad, los Acuerdos MoU firmados </t>
  </si>
  <si>
    <t xml:space="preserve"> 
4.  Presentar a la Dirección General los documentos requeridos para la firma de Anexos.
</t>
  </si>
  <si>
    <t>1. Revisar estado actual información relacionada con el Plan Maestro de la gestión del tránsito aéreo.</t>
  </si>
  <si>
    <t xml:space="preserve">Número de instrumentos  actualizados  / Número de instrumentos programados (2) </t>
  </si>
  <si>
    <t>Instrumentos bilaterales actualzados</t>
  </si>
  <si>
    <t xml:space="preserve">Informes </t>
  </si>
  <si>
    <t xml:space="preserve">Encuentro entre operadores turísticos </t>
  </si>
  <si>
    <t>1. Gestión precontractual y contractual para la contratación de los proyectos de movilidad eléctrica</t>
  </si>
  <si>
    <t>3. Formular un plan de acción para la implementación de movilidad eléctrica en el aeropuerto El Dorado</t>
  </si>
  <si>
    <t xml:space="preserve">1. Gestión precontractual y contractual para el desarrollo de un plan de compensación ambiental. </t>
  </si>
  <si>
    <t>2. Obtención de verificaciones de huella de carbono para 10 aeropuertos a nivel nacional.</t>
  </si>
  <si>
    <t xml:space="preserve">3. Estructuración de planes de compensación para 5 aeropuertos certificados en verificación de huella de carbono.
</t>
  </si>
  <si>
    <t xml:space="preserve">3. Formular Documento con la hoja de ruta de acuerdo con lo señalado en el conpes 4075 de 2022. </t>
  </si>
  <si>
    <t xml:space="preserve">
Estructura y alcance Hoja de ruta eficiencia energética y mitigación de emisiones en el modo aéreo</t>
  </si>
  <si>
    <t>2. Desarrollo Hoja de Ruta de eficiencia energética y mitigación de emisiones en el modo aéreo</t>
  </si>
  <si>
    <t>3. Mesas de trabajo Ministerio de Transporte</t>
  </si>
  <si>
    <t xml:space="preserve">
Cumplimiento plan de sensibilizaciones y  Fortalecimiento  </t>
  </si>
  <si>
    <t xml:space="preserve">OFICINA ASESORA DE PLANEACIÓN / ÁREAS
</t>
  </si>
  <si>
    <t xml:space="preserve">Construir y administrar el portafolio de proyectos de inversión de la entidad </t>
  </si>
  <si>
    <t xml:space="preserve">Portafolio de proyectos construido
</t>
  </si>
  <si>
    <t xml:space="preserve">
Sensibilización en materia disciplinaria 
</t>
  </si>
  <si>
    <t xml:space="preserve">
Finiquitar el trámite de los asuntos disciplinarios que se encuentren en etapa de instrucción, correspondiente a las vigencias 2019 a 2021</t>
  </si>
  <si>
    <t xml:space="preserve">Posicionar y consolidar el que hacer Jurídico de la entidad frente al sector, orientado por un modelo de gerencia jurídica pública eficiente y eficaz que permita hacer efectiva la política de prevención del daño antijurídico adoptada por la Entidad.
</t>
  </si>
  <si>
    <t xml:space="preserve">
Diseñar seis (6) procedimientos de vuelo PBN (instrumentos o visual) para los aeropuertos de la amazonia y orinoquia colombiana para fortalecer la accesibilidad de los aeropuertos</t>
  </si>
  <si>
    <t xml:space="preserve">Acompañra en el fenecimiento de la cuenta de la entidad, brindando apoyo a las áreas ordenadoras de gasto, a fin de fortalecer la gestión presupuestal, contable y financiera.
</t>
  </si>
  <si>
    <t>2.Identificar y comunicar de manera ordenada los diferentes tipos de comunicación imternos y externos y el Plan de Medios más adecuado para realizarlos, dependiendo del Grupo de Interés al cual van dirigidos los mensajes (Internos: comunidad aeronáutica y Externos: Gremios, ciudadanía en general, entre otros)</t>
  </si>
  <si>
    <t xml:space="preserve">
3. Desarrollar acciones de relaciones públicas y  relacionamiento institucional  internas y externas, atendiendo de manera adecuada los grupos de interés
</t>
  </si>
  <si>
    <t xml:space="preserve">Promover y consolidar la continuidad de prestar asistencia técnica a las entidades territoriales con componente de capacitación
</t>
  </si>
  <si>
    <t xml:space="preserve">Actualizar el 100% anual de los manuales, procedimientos, circulares informativas y demás documentos requeridos para la certificación, control y vigilancia de la operación de helicópteros RAC 135
</t>
  </si>
  <si>
    <t>Iniciar el mejoramiento de la pista de San Jose del Guaviare</t>
  </si>
  <si>
    <t>Iniciar la construcción de la pista de Alta Guajira</t>
  </si>
  <si>
    <t>SSA-DIAA- GRUPO ASAE</t>
  </si>
  <si>
    <t>Estructurar 2 Asistencias Técnicas orientadas a la infraestructura de propiedad de los aeródromos de  las entiades territoriales ASAE</t>
  </si>
  <si>
    <t>Avanzar el 20% de ejecución de la construcción de la terminal, torre de control y  cuartel de bomberos del aeropuerto de Mitu</t>
  </si>
  <si>
    <t>Avanzar el 20% de ejecución de la construcción de la terminal, infraestructura complementaria y recuperación de la plataforma del Aeropuerto de Pitalito</t>
  </si>
  <si>
    <t>Ejecutar estudios y diseños de la expansión de la infraestructura lado tierra de acuerdo con lo establecido en el Plan Maestro Aeroportuario.</t>
  </si>
  <si>
    <t>Ejecutar 40% de la ampliación, prolongación y rehabilitación de la pista, nivelación y conformación de franjas y reubicación de canales del aeropuerto Golfo de Morrosquillo de Tolú, Sucre</t>
  </si>
  <si>
    <t>Ejecutar el 20% del mejoramiento de seis (6) aeródromos para la prestación de Servicios Aéreos Esenciales ASAE.</t>
  </si>
  <si>
    <t>1. Revisar Acuerdo de Esmeraldas y proponer ajustes y/o modifiaciones.</t>
  </si>
  <si>
    <t xml:space="preserve">Revisar y de ser viable proponer la actualización de dos (2) Instrumentos bilaterales existentes 
</t>
  </si>
  <si>
    <t xml:space="preserve"> 1. Realizar la revisión de los acuerdos bilaterales fronterizos existentes y de ser viable proponer dos (2) Acuerdos para su actualización.</t>
  </si>
  <si>
    <t>Promover la utilización de las rutas aereas sociales establecidas</t>
  </si>
  <si>
    <t>Eventos promocion realizados</t>
  </si>
  <si>
    <t>OFICINA DE GESTIÓN DE PROYECTOS - DIRECCIÓN DE TRANSPORTE AEREO</t>
  </si>
  <si>
    <r>
      <t>Materializar el</t>
    </r>
    <r>
      <rPr>
        <sz val="12"/>
        <rFont val="Arial Narrow"/>
        <family val="2"/>
      </rPr>
      <t xml:space="preserve"> 30% de Acuerdos de Cooperación Técnica Internacional suscritos</t>
    </r>
  </si>
  <si>
    <t xml:space="preserve">3.  Preparar la información pertinente para firma de los Anexos. 
</t>
  </si>
  <si>
    <t>5. Presentar resultados de la materialización de  2 proyectos de Cooperación Técnica internacional.</t>
  </si>
  <si>
    <t xml:space="preserve">SUBDIRECCIÓN GENERAL / OFICINA ASESORA DE PLANEACIÓN 
</t>
  </si>
  <si>
    <t>SECRETARIA DE SERVICIOS A LA NAVEGACÓN AÉREA / OACRI</t>
  </si>
  <si>
    <t>2 asistencias estructuradas</t>
  </si>
  <si>
    <r>
      <t xml:space="preserve">Revisar, gestionar y promover el desarrollo de acuerdos transfronterizos de servicios aéreos </t>
    </r>
    <r>
      <rPr>
        <b/>
        <sz val="12"/>
        <rFont val="Arial Narrow"/>
        <family val="2"/>
      </rPr>
      <t>u otros</t>
    </r>
    <r>
      <rPr>
        <sz val="12"/>
        <rFont val="Arial Narrow"/>
        <family val="2"/>
      </rPr>
      <t>, para generar condiciones de conectividad en los territorios de frontera.</t>
    </r>
  </si>
  <si>
    <t>Actualizar, suscribir o proponer Acuerdos o memorandos de entendimiento transfronterizo u otros.</t>
  </si>
  <si>
    <t xml:space="preserve">Informes coordinación con Cancillería Acuerdo de Esmeraldas </t>
  </si>
  <si>
    <t>Eventos realizados</t>
  </si>
  <si>
    <t>Promover en las (6) mesas de conectividad programadas la utilización de las rutas sociales habilitadas</t>
  </si>
  <si>
    <t>Desarrollar el Proyecto Piloto de Transporte de Carga con Aeronaves No Tripuladas (Drone Delivery)</t>
  </si>
  <si>
    <t>Desarrollo del sector aeronáutico de Aviación No Tripulada para el transporte de carga con bajo impacto ambiental y mayor eficiencia en la cadena logística</t>
  </si>
  <si>
    <t>1. Realizar el análisis y definición de las áreas geográficas para el Proyecto Piloto de Drone Delivery, acorde con lo establecido en el RAC 100 y Circulares Informativas relacionadas</t>
  </si>
  <si>
    <t>2. Realizar la convocatoria y selección de las potenciales partes interesadas en participar del Proyecto Piloto de Drone Delivery, acorde con lo establecido en el RAC 100 y Circulares Informativas relacionadas</t>
  </si>
  <si>
    <t>3. Desarrollar el Proyecto Piloto de Drone Delivery en las áreas definidas con la participación de las partes interesadas seleccionadas, acorde con lo establecido en el RAC 100 y Circulares Informativas relacionadas</t>
  </si>
  <si>
    <t>4. Generar los documentos soporte, el análisis de datos, los reportes trimestrales de avance y el reporte final de los resultados del Proyecto Piloto de Drone Delivery</t>
  </si>
  <si>
    <t>SUBDIRECCIÓN GENERAL con apoyo de:
SECRETARÍA DE AUTORIDAD AERONÁUTICA
SECRETARÍA DE SERVICIOS A LA NAVEGACIÓN AÉREA
SECRETARÍA DE SERVICIOS AEROPORTUARIOS
SECRETARÍA CENTRO DE ESTUDIOS AERONÁUTICOS
OFICINA DE ANALÍTICA
OFICINA ASESORA DE COMUNICACIONES Y RELACIONAMIENTO INSTITUCIONAL</t>
  </si>
  <si>
    <t>Realizar talleres de socialización y difusión de la regulación económica en las regionales</t>
  </si>
  <si>
    <t>Desarrollar un (1) taller de socialización en la regional occidente</t>
  </si>
  <si>
    <t xml:space="preserve">6  Informes Mesas de Conectividad Regional Realizadas </t>
  </si>
  <si>
    <t>No. de Informes de Mesas realizadas / No.de informes de Mesas programadas (6)</t>
  </si>
  <si>
    <t>Desarrollar un (1) taller de socialización en la regional nororiente y presentar un informe del evento</t>
  </si>
  <si>
    <t>Desarrollar un (1) taller de socialización en la regional centro sur y presentar un informe del evento</t>
  </si>
  <si>
    <t>Desarrollar un (1) taller de socialización en la regional noroccidente y presentar un informe del evento</t>
  </si>
  <si>
    <t>Desarrollar un (1) taller de socialización en la regional norte y presentar un informe del evento</t>
  </si>
  <si>
    <t>Desarrollar un (1) taller de socialización en la regional oriente y presentar un informe del evento</t>
  </si>
  <si>
    <r>
      <rPr>
        <b/>
        <sz val="10"/>
        <color theme="1" tint="0.34998626667073579"/>
        <rFont val="Arial"/>
        <family val="2"/>
      </rPr>
      <t xml:space="preserve">3. COMPETITIVIDAD: </t>
    </r>
    <r>
      <rPr>
        <sz val="10"/>
        <color theme="1" tint="0.34998626667073579"/>
        <rFont val="Arial"/>
        <family val="2"/>
      </rPr>
      <t xml:space="preserve">
Desarrollar políticas públicas y estrategias que fortalezcan el factor de productividad y las capacidades del transporte aéreo fortaleciendo el turismo, con presencia en los territorios, estimulando los servicios para el crecimiento de la aviación civil en Colombia.</t>
    </r>
  </si>
  <si>
    <t>% de obra ejecutado</t>
  </si>
  <si>
    <t xml:space="preserve">1. Ejecución financiera al 20% del contrato de construcción de la terminal, torre de control y  cuartel de bomberos del aeropuerto de Mitu
</t>
  </si>
  <si>
    <t xml:space="preserve">1. Ejecución financiera al 20% del contrato de construcción de la terminal, infraestructura complementaria y recuperación de la plataforma del Aeropuerto de Pitalito
</t>
  </si>
  <si>
    <t>Consultoria 100%</t>
  </si>
  <si>
    <t xml:space="preserve">Resultados de la consultoría para realizar estudios y diseños para nueva terminal, SEI, TWR e infraestructura complementaria, plataforma y calles de rodaje del Aeropuerto Golfo de Morrosquillo de Tolú, Sucre
</t>
  </si>
  <si>
    <t>Ejecución financiera al 40% de la ampliación, prolongación y rehabilitación de la pista, nivelación y conformación de franjas y reubicación de canales del aeropuerto Golfo de Morrosquillo de Tolú, Sucre</t>
  </si>
  <si>
    <t>Inicio del mejoramiento lado aire</t>
  </si>
  <si>
    <t>Inicio de la construccion de la pista</t>
  </si>
  <si>
    <t>1. Estructuración del proceso contratual</t>
  </si>
  <si>
    <t>1. Estructuración del proyecto</t>
  </si>
  <si>
    <t>2. Adjudicación e inicio de la obra</t>
  </si>
  <si>
    <t xml:space="preserve">Realizar un conversatorio o  Foro con actores pertenecientes a CORSIA 
</t>
  </si>
  <si>
    <t>Evaluación Semestral del Sistema de Control Interno</t>
  </si>
  <si>
    <t xml:space="preserve">Cumplir con la publicación y divulgación de la información de acuerdo con la normatividad vigente e implementar las acciones de la Política de Transparencia, Acceso a la Información y Lucha contra la corrupción </t>
  </si>
  <si>
    <t>Implementar la estrategia de gestión para el cambio y la transformación cultural de la Entidad, en sus ejes de identidad institucional, gestión del cambio y creación de valor público (valores servicio público)</t>
  </si>
  <si>
    <t>Continuar con la implementación de estrategias para compartir y difundir el conocimiento garantizando su apropiación a nivel institucional.</t>
  </si>
  <si>
    <t xml:space="preserve">Cumplir con el 50% la implementación de la política de compras y contratación pública establecida por MIPG
</t>
  </si>
  <si>
    <t>Continuar con la actualización de la gestión documental de la entidad</t>
  </si>
  <si>
    <t xml:space="preserve">
Cumplimiento del cronograma de actividades para la actualización</t>
  </si>
  <si>
    <t>Finalizar la definición de los procesos del Sistema de Gestión de la entidad y actualizar la información documentada, teniendo en cuenta la nueva estructura organizacional de la Entidad establecida mediante el decreto 1294 de 2021  y articulada con el cronograma de actividades definido por el Grupo Innovación Organizacional</t>
  </si>
  <si>
    <t xml:space="preserve">
Aprobar y desarrollar el PETI  2023-2026</t>
  </si>
  <si>
    <t xml:space="preserve">
Reducir en un 5% la brecha existente en el uso y Apropiación en los servicios T.I y/o sistemas de información 
priorizados</t>
  </si>
  <si>
    <t xml:space="preserve">Revisar y actualizar la estrategia de seguridad de la información
</t>
  </si>
  <si>
    <t xml:space="preserve">
2. Realizar a través de la ooordinación del Grupo Interno de Trabajo Representación Judicial  seguimiento y control semestrall de los procesos judiciales y extrajudiciales en los que la entidad es parte</t>
  </si>
  <si>
    <t>1. Articular el Plan Anticorrupcción y de Atención al Ciudadano con la politica de transparencia, acceso a la información y lucha contra la corrupcción.</t>
  </si>
  <si>
    <t>1. Ejecución Cronograma del plan de acción OCI – aprobado por el CICCI 2024 
Se programan seguimientos trimestrales a las actividades contenidas en el cronograma del plan de acción aprobado por el CICCI V1</t>
  </si>
  <si>
    <t xml:space="preserve">2. Coordinar la estructuración y ajuste del mapa de aseguramiento Institucional con participación de las segundas líneas de defensa de los procesos que se prioricen con la Oficina Asesora de Planeación y la alta dirección , definiendo responsables en el pleno del comité CICCI.   </t>
  </si>
  <si>
    <t>1. Construccion y administración del portafolio de proyectos de inversión de la entidad de la vigencia (aeronáuticos y aeroportuarios que generen desarrollo turístico, trasfronterizo y/o social)</t>
  </si>
  <si>
    <t>2. Seguimiento a la ejecución y cierre de los proyectos aeronáuticos y aeroportuarios de la vigencia.</t>
  </si>
  <si>
    <t>3. Socializar el portafolio de proyectos y la metodologia con las diferentes areas de la entidad</t>
  </si>
  <si>
    <t>1.  Implementar el Sistema Integrado de Conservación - SIC</t>
  </si>
  <si>
    <t>2. Realizar seguimiento a la implementación del Sistema de Gestión de Documento Electrónico de Archivos (SGDEA)</t>
  </si>
  <si>
    <t>3. Realizar seguimiento al diligenciamiento del Formato Único de Inventario Documental de cada Archivo de Gestión en el Nivel Central y Regional, por medio del SGDEA.</t>
  </si>
  <si>
    <t>Avances cronograma definido para cada una de las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</si>
</sst>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_ ;\-#,##0\ "/>
  </numFmts>
  <fonts count="91" x14ac:knownFonts="1">
    <font>
      <sz val="11"/>
      <color theme="1"/>
      <name val="Calibri"/>
      <family val="2"/>
      <scheme val="minor"/>
    </font>
    <font>
      <sz val="11"/>
      <color theme="1"/>
      <name val="Calibri"/>
      <family val="2"/>
      <scheme val="minor"/>
    </font>
    <font>
      <sz val="11"/>
      <color theme="0"/>
      <name val="Calibri"/>
      <family val="2"/>
      <scheme val="minor"/>
    </font>
    <font>
      <b/>
      <sz val="8"/>
      <color rgb="FFFFFFFF"/>
      <name val="Arial"/>
      <family val="2"/>
    </font>
    <font>
      <b/>
      <sz val="8"/>
      <color rgb="FFFFFF00"/>
      <name val="Arial"/>
      <family val="2"/>
    </font>
    <font>
      <b/>
      <sz val="8"/>
      <name val="Arial"/>
      <family val="2"/>
    </font>
    <font>
      <b/>
      <sz val="8"/>
      <color theme="1"/>
      <name val="Arial"/>
      <family val="2"/>
    </font>
    <font>
      <sz val="8"/>
      <color theme="1"/>
      <name val="Arial"/>
      <family val="2"/>
    </font>
    <font>
      <b/>
      <sz val="8"/>
      <color rgb="FFFF0000"/>
      <name val="Arial"/>
      <family val="2"/>
    </font>
    <font>
      <sz val="8"/>
      <name val="Arial"/>
      <family val="2"/>
    </font>
    <font>
      <b/>
      <sz val="12"/>
      <color rgb="FFFFFFFF"/>
      <name val="Arial"/>
      <family val="2"/>
    </font>
    <font>
      <sz val="8"/>
      <color theme="1"/>
      <name val="Calibri"/>
      <family val="2"/>
      <scheme val="minor"/>
    </font>
    <font>
      <sz val="8"/>
      <name val="Calibri"/>
      <family val="2"/>
      <scheme val="minor"/>
    </font>
    <font>
      <b/>
      <sz val="8"/>
      <color theme="1"/>
      <name val="Calibri"/>
      <family val="2"/>
      <scheme val="minor"/>
    </font>
    <font>
      <b/>
      <sz val="8"/>
      <color theme="1"/>
      <name val="Arial Narrow"/>
      <family val="2"/>
    </font>
    <font>
      <b/>
      <sz val="8"/>
      <name val="Arial Narrow"/>
      <family val="2"/>
    </font>
    <font>
      <sz val="10"/>
      <name val="Arial"/>
      <family val="2"/>
    </font>
    <font>
      <b/>
      <sz val="10"/>
      <color theme="1"/>
      <name val="Arial"/>
      <family val="2"/>
    </font>
    <font>
      <b/>
      <sz val="8"/>
      <color rgb="FFFF0000"/>
      <name val="Arial Narrow"/>
      <family val="2"/>
    </font>
    <font>
      <sz val="12"/>
      <color theme="1"/>
      <name val="Calibri"/>
      <family val="2"/>
      <scheme val="minor"/>
    </font>
    <font>
      <b/>
      <sz val="10"/>
      <color rgb="FFFFFFFF"/>
      <name val="Arial"/>
      <family val="2"/>
    </font>
    <font>
      <b/>
      <sz val="10"/>
      <color theme="0"/>
      <name val="Arial"/>
      <family val="2"/>
    </font>
    <font>
      <sz val="8"/>
      <color theme="3"/>
      <name val="Arial"/>
      <family val="2"/>
    </font>
    <font>
      <sz val="8"/>
      <color theme="3"/>
      <name val="Calibri"/>
      <family val="2"/>
      <scheme val="minor"/>
    </font>
    <font>
      <sz val="10"/>
      <color theme="1"/>
      <name val="Calibri"/>
      <family val="2"/>
      <scheme val="minor"/>
    </font>
    <font>
      <sz val="12"/>
      <color theme="3"/>
      <name val="Arial Narrow"/>
      <family val="2"/>
    </font>
    <font>
      <b/>
      <sz val="12"/>
      <color theme="3"/>
      <name val="Arial Narrow"/>
      <family val="2"/>
    </font>
    <font>
      <sz val="12"/>
      <color theme="0"/>
      <name val="Calibri"/>
      <family val="2"/>
      <scheme val="minor"/>
    </font>
    <font>
      <sz val="12"/>
      <name val="Arial"/>
      <family val="2"/>
    </font>
    <font>
      <sz val="12"/>
      <name val="Calibri"/>
      <family val="2"/>
      <scheme val="minor"/>
    </font>
    <font>
      <sz val="10"/>
      <name val="Calibri"/>
      <family val="2"/>
      <scheme val="minor"/>
    </font>
    <font>
      <sz val="12"/>
      <name val="Arial Narrow"/>
      <family val="2"/>
    </font>
    <font>
      <sz val="12"/>
      <color theme="3" tint="-0.249977111117893"/>
      <name val="Arial Narrow"/>
      <family val="2"/>
    </font>
    <font>
      <b/>
      <sz val="8"/>
      <color rgb="FF000000"/>
      <name val="Arial Narrow"/>
      <family val="2"/>
    </font>
    <font>
      <b/>
      <sz val="8"/>
      <color theme="3" tint="-0.249977111117893"/>
      <name val="Arial"/>
      <family val="2"/>
    </font>
    <font>
      <b/>
      <sz val="12"/>
      <color rgb="FFFFFF00"/>
      <name val="Arial"/>
      <family val="2"/>
    </font>
    <font>
      <b/>
      <sz val="9"/>
      <color rgb="FFFFFFFF"/>
      <name val="Arial"/>
      <family val="2"/>
    </font>
    <font>
      <sz val="12"/>
      <color theme="1" tint="0.34998626667073579"/>
      <name val="Arial Narrow"/>
      <family val="2"/>
    </font>
    <font>
      <b/>
      <sz val="9"/>
      <name val="Arial"/>
      <family val="2"/>
    </font>
    <font>
      <b/>
      <sz val="10"/>
      <name val="Arial Narrow"/>
      <family val="2"/>
    </font>
    <font>
      <b/>
      <sz val="10"/>
      <color theme="1"/>
      <name val="Arial Narrow"/>
      <family val="2"/>
    </font>
    <font>
      <sz val="12"/>
      <color theme="1" tint="0.249977111117893"/>
      <name val="Arial Narrow"/>
      <family val="2"/>
    </font>
    <font>
      <b/>
      <sz val="10"/>
      <color theme="3" tint="-0.249977111117893"/>
      <name val="Arial Narrow"/>
      <family val="2"/>
    </font>
    <font>
      <sz val="11"/>
      <color theme="1"/>
      <name val="Arial Narrow"/>
      <family val="2"/>
    </font>
    <font>
      <b/>
      <sz val="8"/>
      <color theme="3"/>
      <name val="Arial Narrow"/>
      <family val="2"/>
    </font>
    <font>
      <b/>
      <sz val="12"/>
      <color rgb="FFFFFFFF"/>
      <name val="Arial Narrow"/>
      <family val="2"/>
    </font>
    <font>
      <b/>
      <sz val="12"/>
      <color theme="0"/>
      <name val="Arial Narrow"/>
      <family val="2"/>
    </font>
    <font>
      <b/>
      <sz val="16"/>
      <color rgb="FFFFFFFF"/>
      <name val="Arial Narrow"/>
      <family val="2"/>
    </font>
    <font>
      <sz val="12"/>
      <color rgb="FFFF0000"/>
      <name val="Arial Narrow"/>
      <family val="2"/>
    </font>
    <font>
      <strike/>
      <sz val="12"/>
      <color theme="1" tint="0.34998626667073579"/>
      <name val="Arial Narrow"/>
      <family val="2"/>
    </font>
    <font>
      <sz val="12"/>
      <color theme="2" tint="-0.749992370372631"/>
      <name val="Arial Narrow"/>
      <family val="2"/>
    </font>
    <font>
      <b/>
      <sz val="12"/>
      <color theme="1" tint="0.34998626667073579"/>
      <name val="Arial Narrow"/>
      <family val="2"/>
    </font>
    <font>
      <b/>
      <sz val="10"/>
      <color rgb="FFFF0000"/>
      <name val="Arial Narrow"/>
      <family val="2"/>
    </font>
    <font>
      <sz val="12"/>
      <color rgb="FFFF0000"/>
      <name val="Calibri"/>
      <family val="2"/>
      <scheme val="minor"/>
    </font>
    <font>
      <b/>
      <sz val="8"/>
      <color theme="0"/>
      <name val="Arial"/>
      <family val="2"/>
    </font>
    <font>
      <b/>
      <sz val="8"/>
      <name val="Calibri"/>
      <family val="2"/>
      <scheme val="minor"/>
    </font>
    <font>
      <b/>
      <sz val="12"/>
      <color theme="0"/>
      <name val="Arial"/>
      <family val="2"/>
    </font>
    <font>
      <b/>
      <sz val="8"/>
      <color rgb="FF000000"/>
      <name val="Arial"/>
      <family val="2"/>
    </font>
    <font>
      <b/>
      <sz val="10"/>
      <name val="Arial"/>
      <family val="2"/>
    </font>
    <font>
      <sz val="12"/>
      <color theme="1"/>
      <name val="Arial Narrow"/>
      <family val="2"/>
    </font>
    <font>
      <sz val="10"/>
      <color theme="1"/>
      <name val="Arial Narrow"/>
      <family val="2"/>
    </font>
    <font>
      <sz val="16"/>
      <color theme="1"/>
      <name val="Calibri"/>
      <family val="2"/>
      <scheme val="minor"/>
    </font>
    <font>
      <b/>
      <sz val="28"/>
      <color rgb="FF44546A"/>
      <name val="Bookman Old Style"/>
      <family val="1"/>
    </font>
    <font>
      <b/>
      <i/>
      <sz val="28"/>
      <color rgb="FF44546A"/>
      <name val="Bookman Old Style"/>
      <family val="1"/>
    </font>
    <font>
      <b/>
      <sz val="10"/>
      <color rgb="FFFF0000"/>
      <name val="Arial"/>
      <family val="2"/>
    </font>
    <font>
      <b/>
      <sz val="8"/>
      <color theme="8" tint="-0.499984740745262"/>
      <name val="Arial"/>
      <family val="2"/>
    </font>
    <font>
      <b/>
      <sz val="12"/>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trike/>
      <sz val="12"/>
      <color theme="3" tint="-0.249977111117893"/>
      <name val="Arial Narrow"/>
      <family val="2"/>
    </font>
    <font>
      <sz val="28"/>
      <color rgb="FF44546A"/>
      <name val="Bookman Old Style"/>
      <family val="1"/>
    </font>
    <font>
      <sz val="28"/>
      <color theme="3"/>
      <name val="Bookman Old Style"/>
      <family val="1"/>
    </font>
    <font>
      <b/>
      <sz val="36"/>
      <color rgb="FF44546A"/>
      <name val="Bookman Old Style"/>
      <family val="1"/>
    </font>
    <font>
      <b/>
      <sz val="12"/>
      <color theme="3" tint="-0.249977111117893"/>
      <name val="Arial Narrow"/>
      <family val="2"/>
    </font>
    <font>
      <b/>
      <sz val="8"/>
      <color theme="0"/>
      <name val="Arial Narrow"/>
      <family val="2"/>
    </font>
    <font>
      <sz val="11"/>
      <color theme="3" tint="-0.249977111117893"/>
      <name val="Arial"/>
      <family val="2"/>
    </font>
    <font>
      <b/>
      <u/>
      <sz val="12"/>
      <color theme="3" tint="-0.249977111117893"/>
      <name val="Arial Narrow"/>
      <family val="2"/>
    </font>
    <font>
      <u/>
      <sz val="11"/>
      <color theme="3" tint="-0.249977111117893"/>
      <name val="Arial"/>
      <family val="2"/>
    </font>
    <font>
      <sz val="11"/>
      <color theme="3" tint="-0.249977111117893"/>
      <name val="Calibri"/>
      <family val="2"/>
      <scheme val="minor"/>
    </font>
    <font>
      <sz val="11"/>
      <color theme="3" tint="-0.249977111117893"/>
      <name val="Arial Narrow"/>
      <family val="2"/>
    </font>
    <font>
      <b/>
      <sz val="11"/>
      <name val="Arial"/>
      <family val="2"/>
    </font>
    <font>
      <b/>
      <sz val="11"/>
      <name val="Arial Narrow"/>
      <family val="2"/>
    </font>
    <font>
      <b/>
      <sz val="11"/>
      <color rgb="FF00B050"/>
      <name val="Arial Narrow"/>
      <family val="2"/>
    </font>
    <font>
      <b/>
      <sz val="10"/>
      <color theme="1" tint="0.34998626667073579"/>
      <name val="Arial"/>
      <family val="2"/>
    </font>
    <font>
      <sz val="10"/>
      <color theme="1" tint="0.34998626667073579"/>
      <name val="Arial"/>
      <family val="2"/>
    </font>
    <font>
      <b/>
      <sz val="10"/>
      <color rgb="FF00B050"/>
      <name val="Arial Narrow"/>
      <family val="2"/>
    </font>
    <font>
      <b/>
      <sz val="8"/>
      <color rgb="FF00B050"/>
      <name val="Calibri"/>
      <family val="2"/>
      <scheme val="minor"/>
    </font>
    <font>
      <sz val="12"/>
      <color theme="3" tint="-0.249977111117893"/>
      <name val="Arial"/>
      <family val="2"/>
    </font>
    <font>
      <sz val="10"/>
      <color theme="3" tint="-0.249977111117893"/>
      <name val="Arial"/>
      <family val="2"/>
    </font>
    <font>
      <b/>
      <sz val="12"/>
      <name val="Arial Narrow"/>
      <family val="2"/>
    </font>
  </fonts>
  <fills count="18">
    <fill>
      <patternFill patternType="none"/>
    </fill>
    <fill>
      <patternFill patternType="gray125"/>
    </fill>
    <fill>
      <patternFill patternType="solid">
        <fgColor theme="4"/>
      </patternFill>
    </fill>
    <fill>
      <patternFill patternType="solid">
        <fgColor rgb="FF808080"/>
        <bgColor rgb="FF000000"/>
      </patternFill>
    </fill>
    <fill>
      <patternFill patternType="solid">
        <fgColor rgb="FF00B050"/>
        <bgColor rgb="FF000000"/>
      </patternFill>
    </fill>
    <fill>
      <patternFill patternType="solid">
        <fgColor rgb="FF1F4E78"/>
        <bgColor rgb="FF000000"/>
      </patternFill>
    </fill>
    <fill>
      <patternFill patternType="solid">
        <fgColor theme="0" tint="-0.14999847407452621"/>
        <bgColor indexed="64"/>
      </patternFill>
    </fill>
    <fill>
      <patternFill patternType="solid">
        <fgColor theme="4" tint="-0.249977111117893"/>
        <bgColor rgb="FF000000"/>
      </patternFill>
    </fill>
    <fill>
      <patternFill patternType="solid">
        <fgColor theme="0"/>
        <bgColor indexed="64"/>
      </patternFill>
    </fill>
    <fill>
      <patternFill patternType="solid">
        <fgColor theme="2"/>
        <bgColor indexed="64"/>
      </patternFill>
    </fill>
    <fill>
      <patternFill patternType="solid">
        <fgColor theme="0"/>
        <bgColor rgb="FF000000"/>
      </patternFill>
    </fill>
    <fill>
      <patternFill patternType="solid">
        <fgColor rgb="FFFFFF00"/>
        <bgColor indexed="64"/>
      </patternFill>
    </fill>
    <fill>
      <patternFill patternType="solid">
        <fgColor rgb="FF92D050"/>
        <bgColor indexed="64"/>
      </patternFill>
    </fill>
    <fill>
      <patternFill patternType="solid">
        <fgColor rgb="FFFFFFFF"/>
        <bgColor rgb="FF000000"/>
      </patternFill>
    </fill>
    <fill>
      <patternFill patternType="solid">
        <fgColor theme="9" tint="0.79998168889431442"/>
        <bgColor indexed="64"/>
      </patternFill>
    </fill>
    <fill>
      <patternFill patternType="solid">
        <fgColor theme="0" tint="-0.14999847407452621"/>
        <bgColor rgb="FF000000"/>
      </patternFill>
    </fill>
    <fill>
      <patternFill patternType="solid">
        <fgColor theme="9" tint="0.79998168889431442"/>
        <bgColor rgb="FF000000"/>
      </patternFill>
    </fill>
    <fill>
      <patternFill patternType="solid">
        <fgColor theme="7" tint="0.59999389629810485"/>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rgb="FFFFC000"/>
      </left>
      <right/>
      <top style="medium">
        <color rgb="FFFFC000"/>
      </top>
      <bottom/>
      <diagonal/>
    </border>
    <border>
      <left/>
      <right/>
      <top style="medium">
        <color rgb="FFFFC000"/>
      </top>
      <bottom/>
      <diagonal/>
    </border>
    <border>
      <left/>
      <right style="medium">
        <color rgb="FFFF0000"/>
      </right>
      <top style="medium">
        <color rgb="FFFFC000"/>
      </top>
      <bottom/>
      <diagonal/>
    </border>
    <border>
      <left style="medium">
        <color rgb="FFFFC000"/>
      </left>
      <right/>
      <top/>
      <bottom/>
      <diagonal/>
    </border>
    <border>
      <left/>
      <right style="medium">
        <color rgb="FFFF0000"/>
      </right>
      <top/>
      <bottom/>
      <diagonal/>
    </border>
    <border>
      <left style="medium">
        <color rgb="FFFFC000"/>
      </left>
      <right/>
      <top/>
      <bottom style="medium">
        <color theme="4" tint="-0.24994659260841701"/>
      </bottom>
      <diagonal/>
    </border>
    <border>
      <left/>
      <right/>
      <top/>
      <bottom style="medium">
        <color theme="4" tint="-0.24994659260841701"/>
      </bottom>
      <diagonal/>
    </border>
    <border>
      <left/>
      <right style="medium">
        <color rgb="FFFF0000"/>
      </right>
      <top/>
      <bottom style="medium">
        <color theme="4" tint="-0.24994659260841701"/>
      </bottom>
      <diagonal/>
    </border>
    <border>
      <left style="thin">
        <color rgb="FFFFC000"/>
      </left>
      <right/>
      <top style="thin">
        <color rgb="FFFFC000"/>
      </top>
      <bottom/>
      <diagonal/>
    </border>
    <border>
      <left/>
      <right/>
      <top style="thin">
        <color rgb="FFFFC000"/>
      </top>
      <bottom/>
      <diagonal/>
    </border>
    <border>
      <left/>
      <right style="thin">
        <color rgb="FFFF0000"/>
      </right>
      <top style="thin">
        <color rgb="FFFFC000"/>
      </top>
      <bottom/>
      <diagonal/>
    </border>
    <border>
      <left style="thin">
        <color rgb="FFFFC000"/>
      </left>
      <right/>
      <top/>
      <bottom/>
      <diagonal/>
    </border>
    <border>
      <left/>
      <right style="thin">
        <color rgb="FFFF0000"/>
      </right>
      <top/>
      <bottom/>
      <diagonal/>
    </border>
    <border>
      <left style="thin">
        <color rgb="FFFFC000"/>
      </left>
      <right/>
      <top/>
      <bottom style="thin">
        <color theme="4"/>
      </bottom>
      <diagonal/>
    </border>
    <border>
      <left/>
      <right/>
      <top/>
      <bottom style="thin">
        <color theme="4"/>
      </bottom>
      <diagonal/>
    </border>
    <border>
      <left/>
      <right style="thin">
        <color rgb="FFFF0000"/>
      </right>
      <top/>
      <bottom style="thin">
        <color theme="4"/>
      </bottom>
      <diagonal/>
    </border>
    <border>
      <left style="thin">
        <color theme="3"/>
      </left>
      <right style="thin">
        <color theme="3"/>
      </right>
      <top style="thin">
        <color theme="3"/>
      </top>
      <bottom style="thin">
        <color theme="3"/>
      </bottom>
      <diagonal/>
    </border>
    <border>
      <left style="thin">
        <color indexed="64"/>
      </left>
      <right/>
      <top style="thin">
        <color indexed="64"/>
      </top>
      <bottom/>
      <diagonal/>
    </border>
    <border>
      <left/>
      <right style="thin">
        <color indexed="64"/>
      </right>
      <top style="thin">
        <color indexed="64"/>
      </top>
      <bottom/>
      <diagonal/>
    </border>
    <border>
      <left style="thin">
        <color theme="3"/>
      </left>
      <right style="thin">
        <color theme="3"/>
      </right>
      <top style="thin">
        <color theme="3"/>
      </top>
      <bottom/>
      <diagonal/>
    </border>
    <border>
      <left style="thin">
        <color theme="3"/>
      </left>
      <right/>
      <top style="thin">
        <color theme="3"/>
      </top>
      <bottom/>
      <diagonal/>
    </border>
    <border>
      <left style="thin">
        <color theme="3"/>
      </left>
      <right style="thin">
        <color theme="3"/>
      </right>
      <top/>
      <bottom/>
      <diagonal/>
    </border>
    <border>
      <left style="thin">
        <color theme="3"/>
      </left>
      <right/>
      <top/>
      <bottom style="thin">
        <color theme="3"/>
      </bottom>
      <diagonal/>
    </border>
    <border>
      <left style="thin">
        <color theme="3"/>
      </left>
      <right style="thin">
        <color theme="3"/>
      </right>
      <top/>
      <bottom style="thin">
        <color theme="3"/>
      </bottom>
      <diagonal/>
    </border>
    <border>
      <left style="thin">
        <color theme="3"/>
      </left>
      <right/>
      <top style="thin">
        <color theme="3"/>
      </top>
      <bottom style="thin">
        <color theme="3"/>
      </bottom>
      <diagonal/>
    </border>
    <border>
      <left style="thin">
        <color theme="1"/>
      </left>
      <right style="thin">
        <color theme="1"/>
      </right>
      <top style="thin">
        <color theme="1"/>
      </top>
      <bottom style="thin">
        <color theme="1"/>
      </bottom>
      <diagonal/>
    </border>
    <border>
      <left style="thin">
        <color theme="3"/>
      </left>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theme="1"/>
      </left>
      <right/>
      <top style="thin">
        <color theme="1"/>
      </top>
      <bottom style="thin">
        <color theme="1"/>
      </bottom>
      <diagonal/>
    </border>
    <border>
      <left style="thin">
        <color indexed="64"/>
      </left>
      <right/>
      <top/>
      <bottom/>
      <diagonal/>
    </border>
    <border>
      <left style="thin">
        <color indexed="64"/>
      </left>
      <right/>
      <top/>
      <bottom style="thin">
        <color indexed="64"/>
      </bottom>
      <diagonal/>
    </border>
    <border>
      <left style="thin">
        <color indexed="64"/>
      </left>
      <right style="thin">
        <color theme="1"/>
      </right>
      <top style="thin">
        <color indexed="64"/>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theme="1"/>
      </top>
      <bottom/>
      <diagonal/>
    </border>
    <border>
      <left/>
      <right style="thin">
        <color indexed="64"/>
      </right>
      <top style="thin">
        <color indexed="64"/>
      </top>
      <bottom style="thin">
        <color indexed="64"/>
      </bottom>
      <diagonal/>
    </border>
    <border>
      <left/>
      <right style="thin">
        <color theme="3"/>
      </right>
      <top style="thin">
        <color theme="3"/>
      </top>
      <bottom style="thin">
        <color theme="3"/>
      </bottom>
      <diagonal/>
    </border>
    <border>
      <left/>
      <right style="thin">
        <color indexed="64"/>
      </right>
      <top/>
      <bottom/>
      <diagonal/>
    </border>
    <border>
      <left/>
      <right style="thin">
        <color indexed="64"/>
      </right>
      <top/>
      <bottom style="thin">
        <color indexed="64"/>
      </bottom>
      <diagonal/>
    </border>
    <border>
      <left style="thin">
        <color theme="1"/>
      </left>
      <right/>
      <top style="thin">
        <color theme="1"/>
      </top>
      <bottom/>
      <diagonal/>
    </border>
    <border>
      <left style="thin">
        <color theme="1"/>
      </left>
      <right/>
      <top/>
      <bottom style="thin">
        <color theme="1"/>
      </bottom>
      <diagonal/>
    </border>
    <border>
      <left style="thin">
        <color indexed="64"/>
      </left>
      <right style="thin">
        <color theme="3"/>
      </right>
      <top/>
      <bottom style="thin">
        <color indexed="64"/>
      </bottom>
      <diagonal/>
    </border>
    <border>
      <left style="thin">
        <color indexed="64"/>
      </left>
      <right style="thin">
        <color theme="3"/>
      </right>
      <top/>
      <bottom/>
      <diagonal/>
    </border>
    <border>
      <left style="thin">
        <color indexed="64"/>
      </left>
      <right style="thin">
        <color theme="3"/>
      </right>
      <top style="thin">
        <color indexed="64"/>
      </top>
      <bottom/>
      <diagonal/>
    </border>
    <border>
      <left style="thin">
        <color theme="1"/>
      </left>
      <right style="thin">
        <color indexed="64"/>
      </right>
      <top style="thin">
        <color indexed="64"/>
      </top>
      <bottom/>
      <diagonal/>
    </border>
    <border>
      <left style="thin">
        <color theme="1"/>
      </left>
      <right/>
      <top style="thin">
        <color indexed="64"/>
      </top>
      <bottom style="thin">
        <color theme="1"/>
      </bottom>
      <diagonal/>
    </border>
    <border>
      <left style="thin">
        <color theme="3"/>
      </left>
      <right style="thin">
        <color theme="3"/>
      </right>
      <top style="thin">
        <color indexed="64"/>
      </top>
      <bottom/>
      <diagonal/>
    </border>
    <border>
      <left style="thin">
        <color theme="3"/>
      </left>
      <right style="thin">
        <color theme="3"/>
      </right>
      <top style="thin">
        <color rgb="FF000000"/>
      </top>
      <bottom/>
      <diagonal/>
    </border>
    <border>
      <left style="thin">
        <color theme="3"/>
      </left>
      <right style="thin">
        <color theme="3"/>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theme="1"/>
      </top>
      <bottom/>
      <diagonal/>
    </border>
    <border>
      <left style="thin">
        <color rgb="FF000000"/>
      </left>
      <right style="thin">
        <color rgb="FF000000"/>
      </right>
      <top/>
      <bottom style="thin">
        <color theme="1"/>
      </bottom>
      <diagonal/>
    </border>
    <border>
      <left style="thin">
        <color indexed="64"/>
      </left>
      <right style="thin">
        <color rgb="FF000000"/>
      </right>
      <top style="thin">
        <color indexed="64"/>
      </top>
      <bottom style="thin">
        <color indexed="64"/>
      </bottom>
      <diagonal/>
    </border>
    <border>
      <left style="thin">
        <color theme="3"/>
      </left>
      <right style="thin">
        <color indexed="64"/>
      </right>
      <top/>
      <bottom/>
      <diagonal/>
    </border>
    <border>
      <left style="thin">
        <color theme="3"/>
      </left>
      <right style="thin">
        <color indexed="64"/>
      </right>
      <top/>
      <bottom style="thin">
        <color rgb="FF000000"/>
      </bottom>
      <diagonal/>
    </border>
    <border>
      <left style="thin">
        <color theme="3"/>
      </left>
      <right style="thin">
        <color theme="3"/>
      </right>
      <top/>
      <bottom style="thin">
        <color indexed="64"/>
      </bottom>
      <diagonal/>
    </border>
    <border>
      <left style="thin">
        <color theme="3"/>
      </left>
      <right/>
      <top style="thin">
        <color theme="1"/>
      </top>
      <bottom style="thin">
        <color theme="3"/>
      </bottom>
      <diagonal/>
    </border>
    <border>
      <left/>
      <right style="thin">
        <color theme="3"/>
      </right>
      <top style="thin">
        <color theme="1"/>
      </top>
      <bottom style="thin">
        <color theme="3"/>
      </bottom>
      <diagonal/>
    </border>
    <border>
      <left/>
      <right/>
      <top style="thin">
        <color theme="1"/>
      </top>
      <bottom/>
      <diagonal/>
    </border>
    <border>
      <left style="thin">
        <color theme="1"/>
      </left>
      <right/>
      <top/>
      <bottom/>
      <diagonal/>
    </border>
    <border>
      <left style="thin">
        <color theme="1"/>
      </left>
      <right style="thin">
        <color theme="1"/>
      </right>
      <top/>
      <bottom style="thin">
        <color indexed="64"/>
      </bottom>
      <diagonal/>
    </border>
    <border>
      <left/>
      <right/>
      <top/>
      <bottom style="thin">
        <color auto="1"/>
      </bottom>
      <diagonal/>
    </border>
    <border>
      <left style="thin">
        <color indexed="64"/>
      </left>
      <right style="thin">
        <color theme="1"/>
      </right>
      <top style="thin">
        <color indexed="64"/>
      </top>
      <bottom style="thin">
        <color indexed="64"/>
      </bottom>
      <diagonal/>
    </border>
    <border>
      <left style="thin">
        <color theme="3"/>
      </left>
      <right style="thin">
        <color theme="3"/>
      </right>
      <top style="thin">
        <color theme="3"/>
      </top>
      <bottom style="thin">
        <color auto="1"/>
      </bottom>
      <diagonal/>
    </border>
    <border>
      <left style="thin">
        <color indexed="64"/>
      </left>
      <right style="thin">
        <color indexed="64"/>
      </right>
      <top style="thin">
        <color theme="3"/>
      </top>
      <bottom style="thin">
        <color indexed="64"/>
      </bottom>
      <diagonal/>
    </border>
    <border>
      <left style="thin">
        <color indexed="64"/>
      </left>
      <right style="thin">
        <color indexed="64"/>
      </right>
      <top style="thin">
        <color theme="3"/>
      </top>
      <bottom style="thin">
        <color theme="3"/>
      </bottom>
      <diagonal/>
    </border>
    <border>
      <left style="thin">
        <color theme="1"/>
      </left>
      <right/>
      <top/>
      <bottom style="thin">
        <color auto="1"/>
      </bottom>
      <diagonal/>
    </border>
    <border>
      <left style="thin">
        <color indexed="64"/>
      </left>
      <right style="thin">
        <color theme="3"/>
      </right>
      <top style="thin">
        <color indexed="64"/>
      </top>
      <bottom style="thin">
        <color indexed="64"/>
      </bottom>
      <diagonal/>
    </border>
    <border>
      <left style="thin">
        <color theme="3"/>
      </left>
      <right style="thin">
        <color theme="3"/>
      </right>
      <top style="thin">
        <color indexed="64"/>
      </top>
      <bottom style="thin">
        <color indexed="64"/>
      </bottom>
      <diagonal/>
    </border>
    <border>
      <left style="thin">
        <color theme="3"/>
      </left>
      <right/>
      <top style="thin">
        <color indexed="64"/>
      </top>
      <bottom style="thin">
        <color indexed="64"/>
      </bottom>
      <diagonal/>
    </border>
    <border>
      <left/>
      <right/>
      <top style="thin">
        <color indexed="64"/>
      </top>
      <bottom/>
      <diagonal/>
    </border>
    <border>
      <left style="thin">
        <color indexed="64"/>
      </left>
      <right/>
      <top style="thin">
        <color theme="1"/>
      </top>
      <bottom/>
      <diagonal/>
    </border>
    <border>
      <left style="thin">
        <color theme="1"/>
      </left>
      <right style="thin">
        <color auto="1"/>
      </right>
      <top style="thin">
        <color theme="1"/>
      </top>
      <bottom/>
      <diagonal/>
    </border>
    <border>
      <left/>
      <right style="thin">
        <color theme="1"/>
      </right>
      <top/>
      <bottom/>
      <diagonal/>
    </border>
    <border>
      <left/>
      <right style="thin">
        <color rgb="FF000000"/>
      </right>
      <top style="thin">
        <color rgb="FF000000"/>
      </top>
      <bottom style="thin">
        <color rgb="FF000000"/>
      </bottom>
      <diagonal/>
    </border>
    <border>
      <left style="thin">
        <color theme="1"/>
      </left>
      <right style="thin">
        <color theme="3"/>
      </right>
      <top style="thin">
        <color theme="1"/>
      </top>
      <bottom/>
      <diagonal/>
    </border>
    <border>
      <left style="thin">
        <color theme="1"/>
      </left>
      <right style="thin">
        <color theme="3"/>
      </right>
      <top/>
      <bottom/>
      <diagonal/>
    </border>
    <border>
      <left style="thin">
        <color theme="1"/>
      </left>
      <right style="thin">
        <color indexed="64"/>
      </right>
      <top/>
      <bottom style="thin">
        <color indexed="64"/>
      </bottom>
      <diagonal/>
    </border>
    <border>
      <left style="thin">
        <color theme="1"/>
      </left>
      <right style="thin">
        <color indexed="64"/>
      </right>
      <top/>
      <bottom/>
      <diagonal/>
    </border>
    <border>
      <left style="thin">
        <color indexed="64"/>
      </left>
      <right style="thin">
        <color theme="1"/>
      </right>
      <top/>
      <bottom/>
      <diagonal/>
    </border>
    <border>
      <left style="thin">
        <color indexed="64"/>
      </left>
      <right style="thin">
        <color theme="1"/>
      </right>
      <top/>
      <bottom style="thin">
        <color indexed="64"/>
      </bottom>
      <diagonal/>
    </border>
    <border>
      <left/>
      <right style="thin">
        <color theme="1"/>
      </right>
      <top/>
      <bottom style="thin">
        <color theme="1"/>
      </bottom>
      <diagonal/>
    </border>
    <border>
      <left/>
      <right style="thin">
        <color theme="1"/>
      </right>
      <top style="thin">
        <color theme="1"/>
      </top>
      <bottom/>
      <diagonal/>
    </border>
    <border>
      <left style="thin">
        <color theme="1"/>
      </left>
      <right style="thin">
        <color rgb="FF000000"/>
      </right>
      <top style="thin">
        <color theme="1"/>
      </top>
      <bottom/>
      <diagonal/>
    </border>
    <border>
      <left style="thin">
        <color theme="1"/>
      </left>
      <right style="thin">
        <color rgb="FF000000"/>
      </right>
      <top/>
      <bottom/>
      <diagonal/>
    </border>
    <border>
      <left style="thin">
        <color theme="1"/>
      </left>
      <right style="thin">
        <color rgb="FF000000"/>
      </right>
      <top/>
      <bottom style="thin">
        <color theme="1"/>
      </bottom>
      <diagonal/>
    </border>
    <border>
      <left style="thin">
        <color indexed="64"/>
      </left>
      <right style="thin">
        <color theme="1"/>
      </right>
      <top style="thin">
        <color theme="1"/>
      </top>
      <bottom/>
      <diagonal/>
    </border>
    <border>
      <left style="thin">
        <color indexed="64"/>
      </left>
      <right style="thin">
        <color indexed="64"/>
      </right>
      <top style="thin">
        <color theme="1"/>
      </top>
      <bottom style="thin">
        <color indexed="64"/>
      </bottom>
      <diagonal/>
    </border>
    <border>
      <left style="thin">
        <color theme="1"/>
      </left>
      <right style="thin">
        <color theme="1"/>
      </right>
      <top style="thin">
        <color indexed="64"/>
      </top>
      <bottom/>
      <diagonal/>
    </border>
    <border>
      <left style="thin">
        <color theme="3"/>
      </left>
      <right style="thin">
        <color theme="1"/>
      </right>
      <top style="thin">
        <color theme="3"/>
      </top>
      <bottom/>
      <diagonal/>
    </border>
    <border>
      <left style="thin">
        <color theme="3"/>
      </left>
      <right style="thin">
        <color theme="1"/>
      </right>
      <top/>
      <bottom/>
      <diagonal/>
    </border>
    <border>
      <left style="thin">
        <color theme="3"/>
      </left>
      <right style="thin">
        <color indexed="64"/>
      </right>
      <top style="thin">
        <color theme="3"/>
      </top>
      <bottom/>
      <diagonal/>
    </border>
    <border>
      <left style="thin">
        <color theme="3"/>
      </left>
      <right style="thin">
        <color indexed="64"/>
      </right>
      <top/>
      <bottom style="thin">
        <color theme="3"/>
      </bottom>
      <diagonal/>
    </border>
  </borders>
  <cellStyleXfs count="11">
    <xf numFmtId="0" fontId="0" fillId="0" borderId="0"/>
    <xf numFmtId="9" fontId="1" fillId="0" borderId="0" applyFont="0" applyFill="0" applyBorder="0" applyAlignment="0" applyProtection="0"/>
    <xf numFmtId="0" fontId="2" fillId="2" borderId="0" applyNumberFormat="0" applyBorder="0" applyAlignment="0" applyProtection="0"/>
    <xf numFmtId="9" fontId="1" fillId="0" borderId="0" applyFont="0" applyFill="0" applyBorder="0" applyAlignment="0" applyProtection="0"/>
    <xf numFmtId="0" fontId="16" fillId="0" borderId="0"/>
    <xf numFmtId="0" fontId="19" fillId="0" borderId="0"/>
    <xf numFmtId="9" fontId="19" fillId="0" borderId="0" applyFont="0" applyFill="0" applyBorder="0" applyAlignment="0" applyProtection="0"/>
    <xf numFmtId="0" fontId="27" fillId="2" borderId="0" applyNumberFormat="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1042">
    <xf numFmtId="0" fontId="0" fillId="0" borderId="0" xfId="0"/>
    <xf numFmtId="0" fontId="7" fillId="0" borderId="0" xfId="0" applyFont="1"/>
    <xf numFmtId="0" fontId="7" fillId="0" borderId="0" xfId="0" applyFont="1" applyAlignment="1">
      <alignment horizontal="center" vertical="center"/>
    </xf>
    <xf numFmtId="0" fontId="9" fillId="0" borderId="0" xfId="0" applyFont="1" applyAlignment="1">
      <alignment horizontal="center" vertical="center"/>
    </xf>
    <xf numFmtId="10" fontId="7" fillId="0" borderId="0" xfId="0" applyNumberFormat="1" applyFont="1" applyAlignment="1">
      <alignment horizontal="center" vertical="center"/>
    </xf>
    <xf numFmtId="0" fontId="9" fillId="0" borderId="0" xfId="0" applyFont="1" applyAlignment="1">
      <alignment horizontal="left" vertical="center" wrapText="1"/>
    </xf>
    <xf numFmtId="10" fontId="6" fillId="0" borderId="1" xfId="0" applyNumberFormat="1" applyFont="1" applyBorder="1" applyAlignment="1">
      <alignment horizontal="center" vertical="center"/>
    </xf>
    <xf numFmtId="0" fontId="11" fillId="0" borderId="0" xfId="0" applyFont="1"/>
    <xf numFmtId="0" fontId="11"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10" fontId="8" fillId="6" borderId="1" xfId="0" applyNumberFormat="1" applyFont="1" applyFill="1" applyBorder="1" applyAlignment="1" applyProtection="1">
      <alignment horizontal="center" vertical="center"/>
      <protection locked="0"/>
    </xf>
    <xf numFmtId="0" fontId="3" fillId="5" borderId="1" xfId="0" applyFont="1" applyFill="1" applyBorder="1" applyAlignment="1">
      <alignment horizontal="center" vertical="center" wrapText="1"/>
    </xf>
    <xf numFmtId="0" fontId="5" fillId="8" borderId="1" xfId="0" applyFont="1" applyFill="1" applyBorder="1" applyAlignment="1">
      <alignment horizontal="center" vertical="center"/>
    </xf>
    <xf numFmtId="0" fontId="19" fillId="0" borderId="0" xfId="0" applyFont="1"/>
    <xf numFmtId="0" fontId="20" fillId="5" borderId="1" xfId="0" applyFont="1" applyFill="1" applyBorder="1" applyAlignment="1">
      <alignment horizontal="center" vertical="center" wrapText="1"/>
    </xf>
    <xf numFmtId="0" fontId="22" fillId="0" borderId="0" xfId="0" applyFont="1" applyAlignment="1">
      <alignment horizontal="center" vertical="center"/>
    </xf>
    <xf numFmtId="0" fontId="23" fillId="0" borderId="0" xfId="0" applyFont="1" applyAlignment="1">
      <alignment horizontal="center" vertical="center"/>
    </xf>
    <xf numFmtId="0" fontId="24" fillId="0" borderId="0" xfId="0" applyFont="1"/>
    <xf numFmtId="0" fontId="24" fillId="0" borderId="0" xfId="0" applyFont="1" applyAlignment="1">
      <alignment horizontal="center" vertical="center"/>
    </xf>
    <xf numFmtId="0" fontId="24" fillId="8" borderId="0" xfId="0" applyFont="1" applyFill="1" applyAlignment="1">
      <alignment horizontal="center" vertical="center"/>
    </xf>
    <xf numFmtId="0" fontId="20" fillId="10" borderId="0" xfId="0" applyFont="1" applyFill="1" applyAlignment="1">
      <alignment horizontal="center" vertical="center"/>
    </xf>
    <xf numFmtId="0" fontId="11" fillId="8" borderId="0" xfId="0" applyFont="1" applyFill="1"/>
    <xf numFmtId="0" fontId="0" fillId="8" borderId="0" xfId="0" applyFill="1"/>
    <xf numFmtId="17" fontId="20" fillId="5" borderId="1" xfId="0" applyNumberFormat="1" applyFont="1" applyFill="1" applyBorder="1" applyAlignment="1">
      <alignment horizontal="center" vertical="center" wrapText="1"/>
    </xf>
    <xf numFmtId="0" fontId="24" fillId="8" borderId="0" xfId="0" applyFont="1" applyFill="1"/>
    <xf numFmtId="0" fontId="19" fillId="0" borderId="0" xfId="5"/>
    <xf numFmtId="0" fontId="19" fillId="0" borderId="0" xfId="5" applyAlignment="1">
      <alignment horizontal="center"/>
    </xf>
    <xf numFmtId="0" fontId="4" fillId="5" borderId="1" xfId="5" applyFont="1" applyFill="1" applyBorder="1" applyAlignment="1">
      <alignment horizontal="center" vertical="center" wrapText="1"/>
    </xf>
    <xf numFmtId="0" fontId="0" fillId="0" borderId="15" xfId="0" applyBorder="1"/>
    <xf numFmtId="0" fontId="0" fillId="8" borderId="15" xfId="0" applyFill="1" applyBorder="1"/>
    <xf numFmtId="0" fontId="0" fillId="8" borderId="16" xfId="0" applyFill="1" applyBorder="1"/>
    <xf numFmtId="0" fontId="0" fillId="8" borderId="18" xfId="0" applyFill="1" applyBorder="1"/>
    <xf numFmtId="0" fontId="0" fillId="0" borderId="20" xfId="0" applyBorder="1"/>
    <xf numFmtId="0" fontId="0" fillId="8" borderId="20" xfId="0" applyFill="1" applyBorder="1"/>
    <xf numFmtId="0" fontId="0" fillId="8" borderId="21" xfId="0" applyFill="1" applyBorder="1"/>
    <xf numFmtId="0" fontId="20" fillId="7" borderId="1" xfId="0"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horizontal="center" vertical="center"/>
    </xf>
    <xf numFmtId="0" fontId="16" fillId="0" borderId="0" xfId="0" applyFont="1" applyAlignment="1">
      <alignment horizontal="left" vertical="center" wrapText="1"/>
    </xf>
    <xf numFmtId="0" fontId="30" fillId="0" borderId="0" xfId="0" applyFont="1" applyAlignment="1">
      <alignment horizontal="left" vertical="center"/>
    </xf>
    <xf numFmtId="10" fontId="6" fillId="8" borderId="1" xfId="0" applyNumberFormat="1" applyFont="1" applyFill="1" applyBorder="1" applyAlignment="1">
      <alignment horizontal="center" vertical="center"/>
    </xf>
    <xf numFmtId="10" fontId="6" fillId="8" borderId="1" xfId="0" applyNumberFormat="1" applyFont="1" applyFill="1" applyBorder="1" applyAlignment="1" applyProtection="1">
      <alignment horizontal="center" vertical="center"/>
      <protection locked="0"/>
    </xf>
    <xf numFmtId="0" fontId="15" fillId="0" borderId="22" xfId="5" applyFont="1" applyBorder="1" applyAlignment="1">
      <alignment horizontal="center" vertical="center"/>
    </xf>
    <xf numFmtId="10" fontId="14" fillId="0" borderId="22" xfId="5" applyNumberFormat="1" applyFont="1" applyBorder="1" applyAlignment="1">
      <alignment horizontal="center" vertical="center"/>
    </xf>
    <xf numFmtId="10" fontId="18" fillId="6" borderId="22" xfId="0" applyNumberFormat="1" applyFont="1" applyFill="1" applyBorder="1" applyAlignment="1" applyProtection="1">
      <alignment horizontal="center" vertical="center"/>
      <protection locked="0"/>
    </xf>
    <xf numFmtId="10" fontId="15" fillId="0" borderId="22" xfId="5" applyNumberFormat="1" applyFont="1" applyBorder="1" applyAlignment="1">
      <alignment horizontal="center" vertical="center" wrapText="1"/>
    </xf>
    <xf numFmtId="10" fontId="33" fillId="0" borderId="22" xfId="5" applyNumberFormat="1" applyFont="1" applyBorder="1" applyAlignment="1">
      <alignment horizontal="center" vertical="center"/>
    </xf>
    <xf numFmtId="0" fontId="15" fillId="0" borderId="22" xfId="0" applyFont="1" applyBorder="1" applyAlignment="1">
      <alignment horizontal="center" vertical="center"/>
    </xf>
    <xf numFmtId="10" fontId="14" fillId="0" borderId="22" xfId="0" applyNumberFormat="1" applyFont="1" applyBorder="1" applyAlignment="1">
      <alignment horizontal="center" vertical="center"/>
    </xf>
    <xf numFmtId="0" fontId="29" fillId="0" borderId="0" xfId="5" applyFont="1"/>
    <xf numFmtId="0" fontId="21" fillId="5"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4" fillId="0" borderId="22" xfId="5" applyFont="1" applyBorder="1" applyAlignment="1">
      <alignment horizontal="center" vertical="center" wrapText="1"/>
    </xf>
    <xf numFmtId="0" fontId="5" fillId="0" borderId="1" xfId="0" applyFont="1" applyBorder="1" applyAlignment="1">
      <alignment horizontal="center" vertical="center"/>
    </xf>
    <xf numFmtId="0" fontId="10" fillId="3" borderId="22" xfId="0" applyFont="1" applyFill="1" applyBorder="1" applyAlignment="1">
      <alignment horizontal="center" vertical="center"/>
    </xf>
    <xf numFmtId="0" fontId="3" fillId="5" borderId="22" xfId="5" applyFont="1" applyFill="1" applyBorder="1" applyAlignment="1">
      <alignment horizontal="center" vertical="center" wrapText="1"/>
    </xf>
    <xf numFmtId="0" fontId="20" fillId="7" borderId="22" xfId="0" applyFont="1" applyFill="1" applyBorder="1" applyAlignment="1">
      <alignment horizontal="center" vertical="center" wrapText="1"/>
    </xf>
    <xf numFmtId="0" fontId="6" fillId="8" borderId="22" xfId="5" applyFont="1" applyFill="1" applyBorder="1" applyAlignment="1">
      <alignment horizontal="center" vertical="center"/>
    </xf>
    <xf numFmtId="10" fontId="6" fillId="8" borderId="22" xfId="5" applyNumberFormat="1" applyFont="1" applyFill="1" applyBorder="1" applyAlignment="1">
      <alignment horizontal="center" vertical="center"/>
    </xf>
    <xf numFmtId="10" fontId="5" fillId="8" borderId="22" xfId="9" applyNumberFormat="1" applyFont="1" applyFill="1" applyBorder="1" applyAlignment="1" applyProtection="1">
      <alignment horizontal="center" vertical="center"/>
      <protection locked="0"/>
    </xf>
    <xf numFmtId="0" fontId="5" fillId="0" borderId="22" xfId="5" applyFont="1" applyBorder="1" applyAlignment="1">
      <alignment horizontal="center" vertical="center"/>
    </xf>
    <xf numFmtId="10" fontId="6" fillId="0" borderId="22" xfId="5" applyNumberFormat="1" applyFont="1" applyBorder="1" applyAlignment="1">
      <alignment horizontal="center" vertical="center"/>
    </xf>
    <xf numFmtId="10" fontId="8" fillId="6" borderId="22" xfId="5" applyNumberFormat="1" applyFont="1" applyFill="1" applyBorder="1" applyAlignment="1" applyProtection="1">
      <alignment horizontal="center" vertical="center"/>
      <protection locked="0"/>
    </xf>
    <xf numFmtId="0" fontId="5" fillId="8" borderId="22" xfId="5" applyFont="1" applyFill="1" applyBorder="1" applyAlignment="1">
      <alignment horizontal="center" vertical="center"/>
    </xf>
    <xf numFmtId="10" fontId="5" fillId="8" borderId="22" xfId="5" applyNumberFormat="1" applyFont="1" applyFill="1" applyBorder="1" applyAlignment="1" applyProtection="1">
      <alignment horizontal="center" vertical="center"/>
      <protection locked="0"/>
    </xf>
    <xf numFmtId="0" fontId="19" fillId="8" borderId="0" xfId="5" applyFill="1"/>
    <xf numFmtId="0" fontId="29" fillId="8" borderId="0" xfId="5" applyFont="1" applyFill="1"/>
    <xf numFmtId="0" fontId="19" fillId="8" borderId="0" xfId="0" applyFont="1" applyFill="1"/>
    <xf numFmtId="0" fontId="20" fillId="5" borderId="22" xfId="5" applyFont="1" applyFill="1" applyBorder="1" applyAlignment="1">
      <alignment horizontal="center" vertical="center" wrapText="1"/>
    </xf>
    <xf numFmtId="0" fontId="21" fillId="5" borderId="22" xfId="5" applyFont="1" applyFill="1" applyBorder="1" applyAlignment="1">
      <alignment horizontal="center" vertical="center" wrapText="1"/>
    </xf>
    <xf numFmtId="10" fontId="20" fillId="5" borderId="22" xfId="5" applyNumberFormat="1" applyFont="1" applyFill="1" applyBorder="1" applyAlignment="1">
      <alignment horizontal="center" vertical="center" wrapText="1"/>
    </xf>
    <xf numFmtId="17" fontId="20" fillId="5" borderId="22" xfId="5" applyNumberFormat="1" applyFont="1" applyFill="1" applyBorder="1" applyAlignment="1">
      <alignment horizontal="center" vertical="center" wrapText="1"/>
    </xf>
    <xf numFmtId="0" fontId="10" fillId="10" borderId="0" xfId="0" applyFont="1" applyFill="1" applyAlignment="1">
      <alignment vertical="center"/>
    </xf>
    <xf numFmtId="0" fontId="20" fillId="5" borderId="22" xfId="0" applyFont="1" applyFill="1" applyBorder="1" applyAlignment="1">
      <alignment horizontal="center" vertical="center" wrapText="1"/>
    </xf>
    <xf numFmtId="0" fontId="21" fillId="5" borderId="22" xfId="0" applyFont="1" applyFill="1" applyBorder="1" applyAlignment="1">
      <alignment horizontal="center" vertical="center" wrapText="1"/>
    </xf>
    <xf numFmtId="10" fontId="20" fillId="5" borderId="22" xfId="0" applyNumberFormat="1" applyFont="1" applyFill="1" applyBorder="1" applyAlignment="1">
      <alignment horizontal="center" vertical="center" wrapText="1"/>
    </xf>
    <xf numFmtId="17" fontId="20" fillId="5" borderId="22" xfId="0" applyNumberFormat="1" applyFont="1" applyFill="1" applyBorder="1" applyAlignment="1">
      <alignment horizontal="center" vertical="center" wrapText="1"/>
    </xf>
    <xf numFmtId="0" fontId="5" fillId="0" borderId="22" xfId="0" applyFont="1" applyBorder="1" applyAlignment="1">
      <alignment horizontal="center" vertical="center"/>
    </xf>
    <xf numFmtId="10" fontId="6" fillId="0" borderId="22" xfId="0" applyNumberFormat="1" applyFont="1" applyBorder="1" applyAlignment="1">
      <alignment horizontal="center" vertical="center"/>
    </xf>
    <xf numFmtId="10" fontId="8" fillId="6" borderId="22" xfId="0" applyNumberFormat="1" applyFont="1" applyFill="1" applyBorder="1" applyAlignment="1" applyProtection="1">
      <alignment horizontal="center" vertical="center"/>
      <protection locked="0"/>
    </xf>
    <xf numFmtId="0" fontId="10" fillId="3" borderId="31" xfId="0" applyFont="1" applyFill="1" applyBorder="1" applyAlignment="1">
      <alignment horizontal="center" vertical="center"/>
    </xf>
    <xf numFmtId="0" fontId="3" fillId="5" borderId="31"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7" borderId="31" xfId="0" applyFont="1" applyFill="1" applyBorder="1" applyAlignment="1">
      <alignment horizontal="center" vertical="center" wrapText="1"/>
    </xf>
    <xf numFmtId="0" fontId="5" fillId="0" borderId="31" xfId="0" applyFont="1" applyBorder="1" applyAlignment="1">
      <alignment horizontal="center" vertical="center"/>
    </xf>
    <xf numFmtId="10" fontId="6" fillId="0" borderId="31" xfId="0" applyNumberFormat="1" applyFont="1" applyBorder="1" applyAlignment="1">
      <alignment horizontal="center" vertical="center"/>
    </xf>
    <xf numFmtId="10" fontId="8" fillId="6" borderId="31"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wrapText="1"/>
    </xf>
    <xf numFmtId="0" fontId="5" fillId="8" borderId="31" xfId="0" applyFont="1" applyFill="1" applyBorder="1" applyAlignment="1">
      <alignment horizontal="center" vertical="center"/>
    </xf>
    <xf numFmtId="10" fontId="6" fillId="8" borderId="31" xfId="0" applyNumberFormat="1" applyFont="1" applyFill="1" applyBorder="1" applyAlignment="1">
      <alignment horizontal="center" vertical="center"/>
    </xf>
    <xf numFmtId="0" fontId="20" fillId="3" borderId="22" xfId="0" applyFont="1" applyFill="1" applyBorder="1" applyAlignment="1">
      <alignment horizontal="center" vertical="center"/>
    </xf>
    <xf numFmtId="17" fontId="36" fillId="5" borderId="31" xfId="0" applyNumberFormat="1" applyFont="1" applyFill="1" applyBorder="1" applyAlignment="1">
      <alignment horizontal="center" vertical="center" wrapText="1"/>
    </xf>
    <xf numFmtId="17" fontId="36" fillId="5" borderId="36" xfId="0" applyNumberFormat="1" applyFont="1" applyFill="1" applyBorder="1" applyAlignment="1">
      <alignment horizontal="center" vertical="center" wrapText="1"/>
    </xf>
    <xf numFmtId="17" fontId="36" fillId="5" borderId="33" xfId="0" applyNumberFormat="1" applyFont="1" applyFill="1" applyBorder="1" applyAlignment="1">
      <alignment horizontal="center" vertical="center" wrapText="1"/>
    </xf>
    <xf numFmtId="10" fontId="6" fillId="0" borderId="30" xfId="0" applyNumberFormat="1" applyFont="1" applyBorder="1" applyAlignment="1">
      <alignment horizontal="center" vertical="center"/>
    </xf>
    <xf numFmtId="10" fontId="8" fillId="6" borderId="30" xfId="0" applyNumberFormat="1" applyFont="1" applyFill="1" applyBorder="1" applyAlignment="1" applyProtection="1">
      <alignment horizontal="center" vertical="center"/>
      <protection locked="0"/>
    </xf>
    <xf numFmtId="0" fontId="5" fillId="0" borderId="44" xfId="5" applyFont="1" applyBorder="1" applyAlignment="1">
      <alignment horizontal="center" vertical="center"/>
    </xf>
    <xf numFmtId="0" fontId="5" fillId="8" borderId="44" xfId="5" applyFont="1" applyFill="1" applyBorder="1" applyAlignment="1">
      <alignment horizontal="center" vertical="center"/>
    </xf>
    <xf numFmtId="10" fontId="14" fillId="8" borderId="1" xfId="5" applyNumberFormat="1" applyFont="1" applyFill="1" applyBorder="1" applyAlignment="1">
      <alignment horizontal="center" vertical="center"/>
    </xf>
    <xf numFmtId="10" fontId="8" fillId="6" borderId="25" xfId="5" applyNumberFormat="1" applyFont="1" applyFill="1" applyBorder="1" applyAlignment="1" applyProtection="1">
      <alignment horizontal="center" vertical="center"/>
      <protection locked="0"/>
    </xf>
    <xf numFmtId="10" fontId="18" fillId="6" borderId="30" xfId="0" applyNumberFormat="1" applyFont="1" applyFill="1" applyBorder="1" applyAlignment="1" applyProtection="1">
      <alignment horizontal="center" vertical="center"/>
      <protection locked="0"/>
    </xf>
    <xf numFmtId="17" fontId="36" fillId="5" borderId="47" xfId="0" applyNumberFormat="1" applyFont="1" applyFill="1" applyBorder="1" applyAlignment="1">
      <alignment horizontal="center" vertical="center" wrapText="1"/>
    </xf>
    <xf numFmtId="0" fontId="11" fillId="8" borderId="0" xfId="0" applyFont="1" applyFill="1" applyAlignment="1">
      <alignment horizontal="center" vertical="center"/>
    </xf>
    <xf numFmtId="0" fontId="12" fillId="8" borderId="0" xfId="0" applyFont="1" applyFill="1" applyAlignment="1">
      <alignment horizontal="center" vertical="center"/>
    </xf>
    <xf numFmtId="0" fontId="12" fillId="8" borderId="0" xfId="0" applyFont="1" applyFill="1" applyAlignment="1">
      <alignment horizontal="left" vertical="center"/>
    </xf>
    <xf numFmtId="0" fontId="35" fillId="5" borderId="31" xfId="0" applyFont="1" applyFill="1" applyBorder="1" applyAlignment="1">
      <alignment horizontal="center" vertical="center" wrapText="1"/>
    </xf>
    <xf numFmtId="0" fontId="43" fillId="0" borderId="0" xfId="0" applyFont="1"/>
    <xf numFmtId="10" fontId="44" fillId="0" borderId="30" xfId="0" applyNumberFormat="1" applyFont="1" applyBorder="1" applyAlignment="1">
      <alignment horizontal="center" vertical="center"/>
    </xf>
    <xf numFmtId="10" fontId="44" fillId="0" borderId="22" xfId="0" applyNumberFormat="1" applyFont="1" applyBorder="1" applyAlignment="1">
      <alignment horizontal="center" vertical="center"/>
    </xf>
    <xf numFmtId="0" fontId="44" fillId="0" borderId="22" xfId="0" applyFont="1" applyBorder="1" applyAlignment="1">
      <alignment horizontal="center" vertical="center"/>
    </xf>
    <xf numFmtId="17" fontId="36" fillId="5" borderId="52" xfId="0" applyNumberFormat="1" applyFont="1" applyFill="1" applyBorder="1" applyAlignment="1">
      <alignment horizontal="center" vertical="center" wrapText="1"/>
    </xf>
    <xf numFmtId="17" fontId="36" fillId="5" borderId="53" xfId="0" applyNumberFormat="1" applyFont="1" applyFill="1" applyBorder="1" applyAlignment="1">
      <alignment horizontal="center" vertical="center" wrapText="1"/>
    </xf>
    <xf numFmtId="17" fontId="36" fillId="5" borderId="39" xfId="0" applyNumberFormat="1" applyFont="1" applyFill="1" applyBorder="1" applyAlignment="1">
      <alignment horizontal="center" vertical="center" wrapText="1"/>
    </xf>
    <xf numFmtId="17" fontId="45" fillId="5" borderId="30" xfId="0" applyNumberFormat="1" applyFont="1" applyFill="1" applyBorder="1" applyAlignment="1">
      <alignment horizontal="center" vertical="center" wrapText="1"/>
    </xf>
    <xf numFmtId="17" fontId="45" fillId="5" borderId="22" xfId="0" applyNumberFormat="1" applyFont="1" applyFill="1" applyBorder="1" applyAlignment="1">
      <alignment horizontal="center" vertical="center" wrapText="1"/>
    </xf>
    <xf numFmtId="0" fontId="46" fillId="5" borderId="22" xfId="0" applyFont="1" applyFill="1" applyBorder="1" applyAlignment="1">
      <alignment horizontal="center" vertical="center" wrapText="1"/>
    </xf>
    <xf numFmtId="10" fontId="45" fillId="5" borderId="22" xfId="0" applyNumberFormat="1" applyFont="1" applyFill="1" applyBorder="1" applyAlignment="1">
      <alignment horizontal="center" vertical="center" wrapText="1"/>
    </xf>
    <xf numFmtId="0" fontId="46" fillId="7" borderId="22" xfId="0" applyFont="1" applyFill="1" applyBorder="1" applyAlignment="1">
      <alignment horizontal="center" vertical="center" wrapText="1"/>
    </xf>
    <xf numFmtId="0" fontId="45" fillId="7" borderId="30" xfId="0" applyFont="1" applyFill="1" applyBorder="1" applyAlignment="1">
      <alignment horizontal="center" vertical="center" wrapText="1"/>
    </xf>
    <xf numFmtId="0" fontId="45" fillId="7" borderId="22" xfId="0" applyFont="1" applyFill="1" applyBorder="1" applyAlignment="1">
      <alignment horizontal="center" vertical="center" wrapText="1"/>
    </xf>
    <xf numFmtId="0" fontId="45" fillId="7" borderId="5" xfId="0" applyFont="1" applyFill="1" applyBorder="1" applyAlignment="1">
      <alignment horizontal="center" vertical="center" wrapText="1"/>
    </xf>
    <xf numFmtId="0" fontId="45" fillId="3" borderId="23" xfId="0" applyFont="1" applyFill="1" applyBorder="1" applyAlignment="1">
      <alignment horizontal="center" vertical="center"/>
    </xf>
    <xf numFmtId="0" fontId="45"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21" fillId="5" borderId="34" xfId="0" applyFont="1" applyFill="1" applyBorder="1" applyAlignment="1">
      <alignment horizontal="center" vertical="center" wrapText="1"/>
    </xf>
    <xf numFmtId="0" fontId="35" fillId="5" borderId="34" xfId="0" applyFont="1" applyFill="1" applyBorder="1" applyAlignment="1">
      <alignment horizontal="center" vertical="center" wrapText="1"/>
    </xf>
    <xf numFmtId="10" fontId="20" fillId="5" borderId="34" xfId="0" applyNumberFormat="1" applyFont="1" applyFill="1" applyBorder="1" applyAlignment="1">
      <alignment horizontal="center" vertical="center" wrapText="1"/>
    </xf>
    <xf numFmtId="17" fontId="20" fillId="5" borderId="34" xfId="0" applyNumberFormat="1" applyFont="1" applyFill="1" applyBorder="1" applyAlignment="1">
      <alignment horizontal="center" vertical="center" wrapText="1"/>
    </xf>
    <xf numFmtId="17" fontId="36" fillId="5" borderId="34" xfId="0" applyNumberFormat="1" applyFont="1" applyFill="1" applyBorder="1" applyAlignment="1">
      <alignment horizontal="center" vertical="center" wrapText="1"/>
    </xf>
    <xf numFmtId="17" fontId="36" fillId="5" borderId="48" xfId="0" applyNumberFormat="1" applyFont="1" applyFill="1" applyBorder="1" applyAlignment="1">
      <alignment horizontal="center" vertical="center" wrapText="1"/>
    </xf>
    <xf numFmtId="0" fontId="0" fillId="8" borderId="14" xfId="0" applyFill="1" applyBorder="1"/>
    <xf numFmtId="0" fontId="0" fillId="8" borderId="17" xfId="0" applyFill="1" applyBorder="1"/>
    <xf numFmtId="0" fontId="0" fillId="8" borderId="19" xfId="0" applyFill="1" applyBorder="1"/>
    <xf numFmtId="10" fontId="6" fillId="0" borderId="36" xfId="0" applyNumberFormat="1" applyFont="1" applyBorder="1" applyAlignment="1">
      <alignment horizontal="center" vertical="center"/>
    </xf>
    <xf numFmtId="10" fontId="8" fillId="6" borderId="36" xfId="0" applyNumberFormat="1" applyFont="1" applyFill="1" applyBorder="1" applyAlignment="1" applyProtection="1">
      <alignment horizontal="center" vertical="center"/>
      <protection locked="0"/>
    </xf>
    <xf numFmtId="17" fontId="20" fillId="5" borderId="35" xfId="0" applyNumberFormat="1" applyFont="1" applyFill="1" applyBorder="1" applyAlignment="1">
      <alignment horizontal="center" vertical="center" wrapText="1"/>
    </xf>
    <xf numFmtId="10" fontId="6" fillId="0" borderId="24" xfId="0" applyNumberFormat="1" applyFont="1" applyBorder="1" applyAlignment="1">
      <alignment vertical="center"/>
    </xf>
    <xf numFmtId="10" fontId="6" fillId="0" borderId="2" xfId="0" applyNumberFormat="1" applyFont="1" applyBorder="1" applyAlignment="1">
      <alignment horizontal="center" vertical="center"/>
    </xf>
    <xf numFmtId="10" fontId="6" fillId="0" borderId="0" xfId="0" applyNumberFormat="1" applyFont="1" applyAlignment="1">
      <alignment horizontal="center" vertical="center"/>
    </xf>
    <xf numFmtId="10" fontId="6" fillId="0" borderId="0" xfId="0" applyNumberFormat="1" applyFont="1" applyAlignment="1">
      <alignment vertical="center"/>
    </xf>
    <xf numFmtId="10" fontId="6" fillId="0" borderId="1" xfId="0" applyNumberFormat="1" applyFont="1" applyBorder="1" applyAlignment="1">
      <alignment vertical="center"/>
    </xf>
    <xf numFmtId="164" fontId="25" fillId="8" borderId="22" xfId="3" applyNumberFormat="1" applyFont="1" applyFill="1" applyBorder="1" applyAlignment="1">
      <alignment vertical="center" wrapText="1"/>
    </xf>
    <xf numFmtId="10" fontId="6" fillId="0" borderId="2" xfId="0" applyNumberFormat="1" applyFont="1" applyBorder="1" applyAlignment="1">
      <alignment vertical="center"/>
    </xf>
    <xf numFmtId="10" fontId="11" fillId="8" borderId="0" xfId="0" applyNumberFormat="1" applyFont="1" applyFill="1" applyAlignment="1">
      <alignment vertical="center"/>
    </xf>
    <xf numFmtId="0" fontId="11" fillId="8" borderId="0" xfId="0" applyFont="1" applyFill="1" applyAlignment="1">
      <alignment vertical="center"/>
    </xf>
    <xf numFmtId="164" fontId="25" fillId="8" borderId="31" xfId="3" applyNumberFormat="1" applyFont="1" applyFill="1" applyBorder="1" applyAlignment="1">
      <alignment vertical="center" wrapText="1"/>
    </xf>
    <xf numFmtId="164" fontId="37" fillId="8" borderId="31" xfId="3" applyNumberFormat="1" applyFont="1" applyFill="1" applyBorder="1" applyAlignment="1">
      <alignment vertical="center" wrapText="1"/>
    </xf>
    <xf numFmtId="164" fontId="25" fillId="8" borderId="31" xfId="3" applyNumberFormat="1" applyFont="1" applyFill="1" applyBorder="1" applyAlignment="1">
      <alignment vertical="center"/>
    </xf>
    <xf numFmtId="164" fontId="48" fillId="6" borderId="31" xfId="3" applyNumberFormat="1" applyFont="1" applyFill="1" applyBorder="1" applyAlignment="1">
      <alignment vertical="center" wrapText="1"/>
    </xf>
    <xf numFmtId="0" fontId="8" fillId="6" borderId="31" xfId="0" applyFont="1" applyFill="1" applyBorder="1" applyAlignment="1">
      <alignment horizontal="center" vertical="center"/>
    </xf>
    <xf numFmtId="9" fontId="8" fillId="6" borderId="31" xfId="1" applyFont="1" applyFill="1" applyBorder="1" applyAlignment="1">
      <alignment horizontal="center" vertical="center"/>
    </xf>
    <xf numFmtId="10" fontId="8" fillId="0" borderId="1" xfId="0" applyNumberFormat="1" applyFont="1" applyBorder="1" applyAlignment="1">
      <alignment horizontal="center" vertical="center"/>
    </xf>
    <xf numFmtId="10" fontId="8" fillId="6" borderId="1" xfId="0" applyNumberFormat="1" applyFont="1" applyFill="1" applyBorder="1" applyAlignment="1">
      <alignment horizontal="center" vertical="center"/>
    </xf>
    <xf numFmtId="10" fontId="8" fillId="6" borderId="24" xfId="0" applyNumberFormat="1" applyFont="1" applyFill="1" applyBorder="1" applyAlignment="1">
      <alignment vertical="center"/>
    </xf>
    <xf numFmtId="164" fontId="48" fillId="6" borderId="31" xfId="3" applyNumberFormat="1" applyFont="1" applyFill="1" applyBorder="1" applyAlignment="1">
      <alignment vertical="center"/>
    </xf>
    <xf numFmtId="10" fontId="8" fillId="0" borderId="1" xfId="0" applyNumberFormat="1" applyFont="1" applyBorder="1" applyAlignment="1">
      <alignment vertical="center"/>
    </xf>
    <xf numFmtId="10" fontId="8" fillId="6" borderId="1" xfId="0" applyNumberFormat="1" applyFont="1" applyFill="1" applyBorder="1" applyAlignment="1">
      <alignment vertical="center"/>
    </xf>
    <xf numFmtId="164" fontId="31" fillId="0" borderId="22" xfId="3" applyNumberFormat="1" applyFont="1" applyFill="1" applyBorder="1" applyAlignment="1">
      <alignment vertical="center" wrapText="1" readingOrder="1"/>
    </xf>
    <xf numFmtId="164" fontId="48" fillId="0" borderId="22" xfId="3" applyNumberFormat="1" applyFont="1" applyFill="1" applyBorder="1" applyAlignment="1">
      <alignment vertical="center" wrapText="1" readingOrder="1"/>
    </xf>
    <xf numFmtId="0" fontId="8" fillId="6" borderId="22" xfId="0" applyFont="1" applyFill="1" applyBorder="1" applyAlignment="1">
      <alignment horizontal="center" vertical="center"/>
    </xf>
    <xf numFmtId="164" fontId="48" fillId="6" borderId="22" xfId="3" applyNumberFormat="1" applyFont="1" applyFill="1" applyBorder="1" applyAlignment="1">
      <alignment vertical="center" wrapText="1" readingOrder="1"/>
    </xf>
    <xf numFmtId="164" fontId="31" fillId="6" borderId="22" xfId="1" applyNumberFormat="1" applyFont="1" applyFill="1" applyBorder="1" applyAlignment="1">
      <alignment vertical="center" wrapText="1" readingOrder="1"/>
    </xf>
    <xf numFmtId="164" fontId="31" fillId="9" borderId="22" xfId="3" applyNumberFormat="1" applyFont="1" applyFill="1" applyBorder="1" applyAlignment="1">
      <alignment vertical="center" wrapText="1" readingOrder="1"/>
    </xf>
    <xf numFmtId="164" fontId="48" fillId="6" borderId="22" xfId="1" applyNumberFormat="1" applyFont="1" applyFill="1" applyBorder="1" applyAlignment="1">
      <alignment vertical="center" wrapText="1" readingOrder="1"/>
    </xf>
    <xf numFmtId="164" fontId="25" fillId="8" borderId="22" xfId="8" applyNumberFormat="1" applyFont="1" applyFill="1" applyBorder="1" applyAlignment="1">
      <alignment vertical="center" wrapText="1"/>
    </xf>
    <xf numFmtId="164" fontId="25" fillId="8" borderId="22" xfId="8" applyNumberFormat="1" applyFont="1" applyFill="1" applyBorder="1" applyAlignment="1">
      <alignment vertical="center"/>
    </xf>
    <xf numFmtId="164" fontId="25" fillId="8" borderId="29" xfId="3" applyNumberFormat="1" applyFont="1" applyFill="1" applyBorder="1" applyAlignment="1">
      <alignment vertical="center" wrapText="1"/>
    </xf>
    <xf numFmtId="164" fontId="25" fillId="8" borderId="1" xfId="3" applyNumberFormat="1" applyFont="1" applyFill="1" applyBorder="1" applyAlignment="1">
      <alignment vertical="center" wrapText="1"/>
    </xf>
    <xf numFmtId="0" fontId="8" fillId="6" borderId="22" xfId="5" applyFont="1" applyFill="1" applyBorder="1" applyAlignment="1">
      <alignment horizontal="center" vertical="center"/>
    </xf>
    <xf numFmtId="164" fontId="48" fillId="6" borderId="22" xfId="8" applyNumberFormat="1" applyFont="1" applyFill="1" applyBorder="1" applyAlignment="1">
      <alignment vertical="center" wrapText="1"/>
    </xf>
    <xf numFmtId="10" fontId="8" fillId="6" borderId="22" xfId="9" applyNumberFormat="1" applyFont="1" applyFill="1" applyBorder="1" applyAlignment="1" applyProtection="1">
      <alignment horizontal="center" vertical="center"/>
      <protection locked="0"/>
    </xf>
    <xf numFmtId="164" fontId="48" fillId="6" borderId="22" xfId="8" applyNumberFormat="1" applyFont="1" applyFill="1" applyBorder="1" applyAlignment="1">
      <alignment vertical="center"/>
    </xf>
    <xf numFmtId="164" fontId="48" fillId="6" borderId="22" xfId="3" applyNumberFormat="1" applyFont="1" applyFill="1" applyBorder="1" applyAlignment="1">
      <alignment vertical="center" wrapText="1"/>
    </xf>
    <xf numFmtId="164" fontId="48" fillId="6" borderId="25" xfId="3" applyNumberFormat="1" applyFont="1" applyFill="1" applyBorder="1" applyAlignment="1">
      <alignment vertical="center" wrapText="1"/>
    </xf>
    <xf numFmtId="10" fontId="18" fillId="6" borderId="1" xfId="9" applyNumberFormat="1" applyFont="1" applyFill="1" applyBorder="1" applyAlignment="1" applyProtection="1">
      <alignment horizontal="center" vertical="center"/>
      <protection locked="0"/>
    </xf>
    <xf numFmtId="164" fontId="48" fillId="6" borderId="1" xfId="3" applyNumberFormat="1" applyFont="1" applyFill="1" applyBorder="1" applyAlignment="1">
      <alignment vertical="center" wrapText="1"/>
    </xf>
    <xf numFmtId="0" fontId="8" fillId="6" borderId="44" xfId="5" applyFont="1" applyFill="1" applyBorder="1" applyAlignment="1">
      <alignment horizontal="center" vertical="center"/>
    </xf>
    <xf numFmtId="164" fontId="25" fillId="8" borderId="1" xfId="1" applyNumberFormat="1" applyFont="1" applyFill="1" applyBorder="1" applyAlignment="1">
      <alignment vertical="center" wrapText="1"/>
    </xf>
    <xf numFmtId="164" fontId="48" fillId="6" borderId="1" xfId="1" applyNumberFormat="1" applyFont="1" applyFill="1" applyBorder="1" applyAlignment="1">
      <alignment vertical="center" wrapText="1"/>
    </xf>
    <xf numFmtId="0" fontId="8" fillId="6" borderId="1" xfId="0" applyFont="1" applyFill="1" applyBorder="1" applyAlignment="1">
      <alignment horizontal="center" vertical="center"/>
    </xf>
    <xf numFmtId="164" fontId="31" fillId="8" borderId="22" xfId="3" applyNumberFormat="1" applyFont="1" applyFill="1" applyBorder="1" applyAlignment="1">
      <alignment vertical="center" wrapText="1"/>
    </xf>
    <xf numFmtId="164" fontId="32" fillId="8" borderId="22" xfId="3" applyNumberFormat="1" applyFont="1" applyFill="1" applyBorder="1" applyAlignment="1">
      <alignment vertical="center" wrapText="1"/>
    </xf>
    <xf numFmtId="0" fontId="18" fillId="6" borderId="22" xfId="0" applyFont="1" applyFill="1" applyBorder="1" applyAlignment="1">
      <alignment horizontal="center" vertical="center"/>
    </xf>
    <xf numFmtId="164" fontId="48" fillId="8" borderId="22" xfId="1" applyNumberFormat="1" applyFont="1" applyFill="1" applyBorder="1" applyAlignment="1">
      <alignment vertical="center" wrapText="1" readingOrder="1"/>
    </xf>
    <xf numFmtId="10" fontId="6" fillId="8" borderId="22" xfId="0" applyNumberFormat="1" applyFont="1" applyFill="1" applyBorder="1" applyAlignment="1">
      <alignment horizontal="center" vertical="center"/>
    </xf>
    <xf numFmtId="10" fontId="5" fillId="8" borderId="31" xfId="0" applyNumberFormat="1" applyFont="1" applyFill="1" applyBorder="1" applyAlignment="1">
      <alignment horizontal="center" vertical="center"/>
    </xf>
    <xf numFmtId="10" fontId="5" fillId="8" borderId="22" xfId="0" applyNumberFormat="1" applyFont="1" applyFill="1" applyBorder="1" applyAlignment="1">
      <alignment horizontal="center" vertical="center"/>
    </xf>
    <xf numFmtId="10" fontId="5" fillId="0" borderId="31" xfId="0" applyNumberFormat="1" applyFont="1" applyBorder="1" applyAlignment="1">
      <alignment horizontal="center" vertical="center"/>
    </xf>
    <xf numFmtId="10" fontId="5" fillId="0" borderId="36" xfId="0" applyNumberFormat="1" applyFont="1" applyBorder="1" applyAlignment="1">
      <alignment horizontal="center" vertical="center"/>
    </xf>
    <xf numFmtId="0" fontId="19" fillId="8" borderId="0" xfId="5" applyFill="1" applyAlignment="1">
      <alignment horizontal="center"/>
    </xf>
    <xf numFmtId="10" fontId="6" fillId="8" borderId="0" xfId="0" applyNumberFormat="1" applyFont="1" applyFill="1" applyAlignment="1">
      <alignment vertical="center"/>
    </xf>
    <xf numFmtId="10" fontId="8" fillId="6" borderId="2" xfId="0" applyNumberFormat="1" applyFont="1" applyFill="1" applyBorder="1" applyAlignment="1">
      <alignment vertical="center"/>
    </xf>
    <xf numFmtId="10" fontId="8" fillId="6" borderId="2" xfId="0" applyNumberFormat="1" applyFont="1" applyFill="1" applyBorder="1" applyAlignment="1">
      <alignment horizontal="center" vertical="center"/>
    </xf>
    <xf numFmtId="10" fontId="8" fillId="6" borderId="1" xfId="5" applyNumberFormat="1" applyFont="1" applyFill="1" applyBorder="1" applyAlignment="1" applyProtection="1">
      <alignment horizontal="center" vertical="center"/>
      <protection locked="0"/>
    </xf>
    <xf numFmtId="0" fontId="8" fillId="6" borderId="1" xfId="5" applyFont="1" applyFill="1" applyBorder="1" applyAlignment="1">
      <alignment horizontal="center" vertical="center"/>
    </xf>
    <xf numFmtId="164" fontId="48" fillId="6" borderId="1" xfId="3" applyNumberFormat="1" applyFont="1" applyFill="1" applyBorder="1" applyAlignment="1">
      <alignment horizontal="center" vertical="center" wrapText="1"/>
    </xf>
    <xf numFmtId="10" fontId="6" fillId="0" borderId="1" xfId="5" applyNumberFormat="1" applyFont="1" applyBorder="1" applyAlignment="1">
      <alignment horizontal="center" vertical="center"/>
    </xf>
    <xf numFmtId="0" fontId="5" fillId="0" borderId="1" xfId="5" applyFont="1" applyBorder="1" applyAlignment="1">
      <alignment horizontal="center" vertical="center"/>
    </xf>
    <xf numFmtId="164" fontId="31" fillId="0" borderId="1" xfId="3" applyNumberFormat="1" applyFont="1" applyFill="1" applyBorder="1" applyAlignment="1">
      <alignment horizontal="center" vertical="center" wrapText="1"/>
    </xf>
    <xf numFmtId="17" fontId="3" fillId="5" borderId="1" xfId="5" applyNumberFormat="1" applyFont="1" applyFill="1" applyBorder="1" applyAlignment="1">
      <alignment horizontal="center" vertical="center" wrapText="1"/>
    </xf>
    <xf numFmtId="0" fontId="54" fillId="5" borderId="1" xfId="5" applyFont="1" applyFill="1" applyBorder="1" applyAlignment="1">
      <alignment horizontal="center" vertical="center" wrapText="1"/>
    </xf>
    <xf numFmtId="10" fontId="3" fillId="5" borderId="1" xfId="5" applyNumberFormat="1" applyFont="1" applyFill="1" applyBorder="1" applyAlignment="1">
      <alignment horizontal="center" vertical="center" wrapText="1"/>
    </xf>
    <xf numFmtId="0" fontId="3" fillId="5" borderId="1" xfId="5" applyFont="1" applyFill="1" applyBorder="1" applyAlignment="1">
      <alignment horizontal="center" vertical="center" wrapText="1"/>
    </xf>
    <xf numFmtId="0" fontId="3" fillId="5" borderId="22"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10" fillId="7" borderId="22" xfId="0" applyFont="1" applyFill="1" applyBorder="1" applyAlignment="1">
      <alignment horizontal="center" vertical="center" wrapText="1"/>
    </xf>
    <xf numFmtId="10" fontId="10" fillId="5" borderId="22" xfId="0" applyNumberFormat="1" applyFont="1" applyFill="1" applyBorder="1" applyAlignment="1">
      <alignment horizontal="center" vertical="center" wrapText="1"/>
    </xf>
    <xf numFmtId="17" fontId="36" fillId="5" borderId="22" xfId="0" applyNumberFormat="1" applyFont="1" applyFill="1" applyBorder="1" applyAlignment="1">
      <alignment horizontal="center" vertical="center" wrapText="1"/>
    </xf>
    <xf numFmtId="10" fontId="57" fillId="0" borderId="22" xfId="0" applyNumberFormat="1" applyFont="1" applyBorder="1" applyAlignment="1">
      <alignment horizontal="center" vertical="center"/>
    </xf>
    <xf numFmtId="10" fontId="57" fillId="0" borderId="30" xfId="0" applyNumberFormat="1" applyFont="1" applyBorder="1" applyAlignment="1">
      <alignment horizontal="center" vertical="center"/>
    </xf>
    <xf numFmtId="10" fontId="8" fillId="6" borderId="22" xfId="0" applyNumberFormat="1" applyFont="1" applyFill="1" applyBorder="1" applyAlignment="1">
      <alignment horizontal="center" vertical="center"/>
    </xf>
    <xf numFmtId="10" fontId="5" fillId="8" borderId="1" xfId="0" applyNumberFormat="1" applyFont="1" applyFill="1" applyBorder="1" applyAlignment="1">
      <alignment horizontal="center" vertical="center"/>
    </xf>
    <xf numFmtId="10" fontId="57" fillId="8" borderId="22" xfId="0" applyNumberFormat="1" applyFont="1" applyFill="1" applyBorder="1" applyAlignment="1">
      <alignment horizontal="center" vertical="center"/>
    </xf>
    <xf numFmtId="10" fontId="57" fillId="8" borderId="30" xfId="0" applyNumberFormat="1" applyFont="1" applyFill="1" applyBorder="1" applyAlignment="1">
      <alignment horizontal="center" vertical="center"/>
    </xf>
    <xf numFmtId="0" fontId="58" fillId="8" borderId="3" xfId="5" applyFont="1" applyFill="1" applyBorder="1" applyAlignment="1">
      <alignment vertical="center" textRotation="90" wrapText="1"/>
    </xf>
    <xf numFmtId="0" fontId="40" fillId="8" borderId="3" xfId="5" applyFont="1" applyFill="1" applyBorder="1" applyAlignment="1">
      <alignment vertical="center" textRotation="90"/>
    </xf>
    <xf numFmtId="0" fontId="58" fillId="8" borderId="2" xfId="5" applyFont="1" applyFill="1" applyBorder="1" applyAlignment="1">
      <alignment vertical="center" textRotation="90" wrapText="1"/>
    </xf>
    <xf numFmtId="0" fontId="40" fillId="8" borderId="2" xfId="5" applyFont="1" applyFill="1" applyBorder="1" applyAlignment="1">
      <alignment vertical="center" textRotation="90" wrapText="1"/>
    </xf>
    <xf numFmtId="0" fontId="6" fillId="0" borderId="0" xfId="0" applyFont="1"/>
    <xf numFmtId="0" fontId="9" fillId="0" borderId="0" xfId="0" applyFont="1" applyAlignment="1">
      <alignment vertical="center"/>
    </xf>
    <xf numFmtId="0" fontId="60" fillId="8" borderId="0" xfId="5" applyFont="1" applyFill="1"/>
    <xf numFmtId="10" fontId="7" fillId="0" borderId="0" xfId="0" applyNumberFormat="1" applyFont="1" applyAlignment="1">
      <alignment vertical="center" indent="1"/>
    </xf>
    <xf numFmtId="10" fontId="7" fillId="0" borderId="0" xfId="0" applyNumberFormat="1" applyFont="1" applyAlignment="1">
      <alignment vertical="center"/>
    </xf>
    <xf numFmtId="10" fontId="9" fillId="0" borderId="0" xfId="0" applyNumberFormat="1" applyFont="1" applyAlignment="1">
      <alignment horizontal="center" vertical="center"/>
    </xf>
    <xf numFmtId="0" fontId="13" fillId="0" borderId="0" xfId="0" applyFont="1"/>
    <xf numFmtId="0" fontId="12" fillId="0" borderId="0" xfId="0" applyFont="1" applyAlignment="1">
      <alignment vertical="center"/>
    </xf>
    <xf numFmtId="0" fontId="11" fillId="0" borderId="0" xfId="0" applyFont="1" applyAlignment="1">
      <alignment vertical="center" indent="1"/>
    </xf>
    <xf numFmtId="0" fontId="56" fillId="5" borderId="22" xfId="0" applyFont="1" applyFill="1" applyBorder="1" applyAlignment="1">
      <alignment horizontal="center" vertical="center" wrapText="1"/>
    </xf>
    <xf numFmtId="9" fontId="31" fillId="14" borderId="22" xfId="1" applyFont="1" applyFill="1" applyBorder="1" applyAlignment="1">
      <alignment vertical="center" wrapText="1"/>
    </xf>
    <xf numFmtId="0" fontId="5" fillId="14" borderId="22" xfId="0" applyFont="1" applyFill="1" applyBorder="1" applyAlignment="1">
      <alignment horizontal="center" vertical="center"/>
    </xf>
    <xf numFmtId="10" fontId="57" fillId="14" borderId="22" xfId="0" applyNumberFormat="1" applyFont="1" applyFill="1" applyBorder="1" applyAlignment="1">
      <alignment horizontal="center" vertical="center"/>
    </xf>
    <xf numFmtId="9" fontId="48" fillId="14" borderId="22" xfId="1" applyFont="1" applyFill="1" applyBorder="1" applyAlignment="1">
      <alignment vertical="center" wrapText="1"/>
    </xf>
    <xf numFmtId="0" fontId="8" fillId="14" borderId="22" xfId="0" applyFont="1" applyFill="1" applyBorder="1" applyAlignment="1">
      <alignment horizontal="center" vertical="center"/>
    </xf>
    <xf numFmtId="10" fontId="8" fillId="14" borderId="22" xfId="0" applyNumberFormat="1" applyFont="1" applyFill="1" applyBorder="1" applyAlignment="1">
      <alignment horizontal="center" vertical="center"/>
    </xf>
    <xf numFmtId="9" fontId="59" fillId="14" borderId="22" xfId="1" applyFont="1" applyFill="1" applyBorder="1" applyAlignment="1">
      <alignment vertical="center" wrapText="1"/>
    </xf>
    <xf numFmtId="0" fontId="8" fillId="16" borderId="22" xfId="0" applyFont="1" applyFill="1" applyBorder="1" applyAlignment="1">
      <alignment horizontal="center" vertical="center"/>
    </xf>
    <xf numFmtId="10" fontId="6" fillId="14" borderId="22" xfId="0" applyNumberFormat="1" applyFont="1" applyFill="1" applyBorder="1" applyAlignment="1">
      <alignment horizontal="center" vertical="center"/>
    </xf>
    <xf numFmtId="0" fontId="61" fillId="0" borderId="0" xfId="5" applyFont="1"/>
    <xf numFmtId="0" fontId="35" fillId="5" borderId="0" xfId="0" applyFont="1" applyFill="1" applyAlignment="1">
      <alignment horizontal="center" vertical="center" wrapText="1"/>
    </xf>
    <xf numFmtId="10" fontId="65" fillId="0" borderId="22" xfId="0" applyNumberFormat="1" applyFont="1" applyBorder="1" applyAlignment="1">
      <alignment horizontal="center" vertical="center"/>
    </xf>
    <xf numFmtId="10" fontId="65" fillId="0" borderId="30" xfId="0" applyNumberFormat="1" applyFont="1" applyBorder="1" applyAlignment="1">
      <alignment horizontal="center" vertical="center"/>
    </xf>
    <xf numFmtId="0" fontId="58" fillId="8" borderId="3" xfId="5" applyFont="1" applyFill="1" applyBorder="1" applyAlignment="1">
      <alignment horizontal="center" vertical="center" textRotation="90" wrapText="1"/>
    </xf>
    <xf numFmtId="0" fontId="40" fillId="8" borderId="3" xfId="5" applyFont="1" applyFill="1" applyBorder="1" applyAlignment="1">
      <alignment horizontal="center" vertical="center" textRotation="90"/>
    </xf>
    <xf numFmtId="10" fontId="11" fillId="8" borderId="4" xfId="0" applyNumberFormat="1" applyFont="1" applyFill="1" applyBorder="1" applyAlignment="1">
      <alignment horizontal="center" vertical="center"/>
    </xf>
    <xf numFmtId="10" fontId="8" fillId="6" borderId="30" xfId="0" applyNumberFormat="1" applyFont="1" applyFill="1" applyBorder="1" applyAlignment="1">
      <alignment horizontal="center" vertical="center"/>
    </xf>
    <xf numFmtId="0" fontId="11" fillId="8" borderId="2" xfId="0" applyFont="1" applyFill="1" applyBorder="1"/>
    <xf numFmtId="0" fontId="11" fillId="8" borderId="3" xfId="0" applyFont="1" applyFill="1" applyBorder="1"/>
    <xf numFmtId="17" fontId="36" fillId="5" borderId="67" xfId="0" applyNumberFormat="1" applyFont="1" applyFill="1" applyBorder="1" applyAlignment="1">
      <alignment horizontal="center" vertical="center" wrapText="1"/>
    </xf>
    <xf numFmtId="10" fontId="6" fillId="8" borderId="0" xfId="0" applyNumberFormat="1" applyFont="1" applyFill="1" applyAlignment="1">
      <alignment horizontal="center" vertical="center"/>
    </xf>
    <xf numFmtId="0" fontId="8" fillId="6" borderId="33" xfId="0" applyFont="1" applyFill="1" applyBorder="1" applyAlignment="1">
      <alignment horizontal="center" vertical="center"/>
    </xf>
    <xf numFmtId="10" fontId="8" fillId="6" borderId="33" xfId="0" applyNumberFormat="1" applyFont="1" applyFill="1" applyBorder="1" applyAlignment="1" applyProtection="1">
      <alignment horizontal="center" vertical="center"/>
      <protection locked="0"/>
    </xf>
    <xf numFmtId="10" fontId="8" fillId="6" borderId="47" xfId="0" applyNumberFormat="1" applyFont="1" applyFill="1" applyBorder="1" applyAlignment="1" applyProtection="1">
      <alignment horizontal="center" vertical="center"/>
      <protection locked="0"/>
    </xf>
    <xf numFmtId="10" fontId="6" fillId="8" borderId="24" xfId="0" applyNumberFormat="1" applyFont="1" applyFill="1" applyBorder="1" applyAlignment="1">
      <alignment vertical="center"/>
    </xf>
    <xf numFmtId="164" fontId="48" fillId="6" borderId="25" xfId="1" applyNumberFormat="1" applyFont="1" applyFill="1" applyBorder="1" applyAlignment="1">
      <alignment vertical="center" wrapText="1" readingOrder="1"/>
    </xf>
    <xf numFmtId="0" fontId="8" fillId="6" borderId="25" xfId="0" applyFont="1" applyFill="1" applyBorder="1" applyAlignment="1">
      <alignment horizontal="center" vertical="center"/>
    </xf>
    <xf numFmtId="10" fontId="8" fillId="6" borderId="25" xfId="0" applyNumberFormat="1" applyFont="1" applyFill="1" applyBorder="1" applyAlignment="1" applyProtection="1">
      <alignment horizontal="center" vertical="center"/>
      <protection locked="0"/>
    </xf>
    <xf numFmtId="10" fontId="8" fillId="6" borderId="26" xfId="0" applyNumberFormat="1" applyFont="1" applyFill="1" applyBorder="1" applyAlignment="1" applyProtection="1">
      <alignment vertical="center"/>
      <protection locked="0"/>
    </xf>
    <xf numFmtId="164" fontId="48" fillId="6" borderId="1" xfId="1" applyNumberFormat="1" applyFont="1" applyFill="1" applyBorder="1" applyAlignment="1">
      <alignment vertical="center" wrapText="1" readingOrder="1"/>
    </xf>
    <xf numFmtId="164" fontId="31" fillId="6" borderId="1" xfId="1" applyNumberFormat="1" applyFont="1" applyFill="1" applyBorder="1" applyAlignment="1">
      <alignment vertical="center" wrapText="1" readingOrder="1"/>
    </xf>
    <xf numFmtId="0" fontId="24" fillId="8" borderId="0" xfId="5" applyFont="1" applyFill="1"/>
    <xf numFmtId="164" fontId="48" fillId="8" borderId="22" xfId="3" applyNumberFormat="1" applyFont="1" applyFill="1" applyBorder="1" applyAlignment="1">
      <alignment vertical="center" wrapText="1"/>
    </xf>
    <xf numFmtId="0" fontId="8" fillId="8" borderId="22" xfId="5" applyFont="1" applyFill="1" applyBorder="1" applyAlignment="1">
      <alignment horizontal="center" vertical="center"/>
    </xf>
    <xf numFmtId="17" fontId="36" fillId="5" borderId="1" xfId="0" applyNumberFormat="1" applyFont="1" applyFill="1" applyBorder="1" applyAlignment="1">
      <alignment horizontal="center" vertical="center" wrapText="1"/>
    </xf>
    <xf numFmtId="10" fontId="8" fillId="8" borderId="22" xfId="5" applyNumberFormat="1" applyFont="1" applyFill="1" applyBorder="1" applyAlignment="1" applyProtection="1">
      <alignment horizontal="center" vertical="center"/>
      <protection locked="0"/>
    </xf>
    <xf numFmtId="0" fontId="11" fillId="8" borderId="37" xfId="0" applyFont="1" applyFill="1" applyBorder="1" applyAlignment="1">
      <alignment horizontal="center"/>
    </xf>
    <xf numFmtId="0" fontId="32" fillId="8" borderId="33" xfId="2" applyFont="1" applyFill="1" applyBorder="1" applyAlignment="1">
      <alignment horizontal="center" vertical="center" wrapText="1"/>
    </xf>
    <xf numFmtId="0" fontId="19" fillId="8" borderId="0" xfId="5" applyFill="1" applyAlignment="1">
      <alignment wrapText="1"/>
    </xf>
    <xf numFmtId="164" fontId="31" fillId="8" borderId="1" xfId="1" applyNumberFormat="1" applyFont="1" applyFill="1" applyBorder="1" applyAlignment="1">
      <alignment vertical="center" wrapText="1"/>
    </xf>
    <xf numFmtId="0" fontId="11" fillId="17" borderId="0" xfId="0" applyFont="1" applyFill="1"/>
    <xf numFmtId="10" fontId="8" fillId="0" borderId="22" xfId="0" applyNumberFormat="1" applyFont="1" applyBorder="1" applyAlignment="1">
      <alignment horizontal="center" vertical="center"/>
    </xf>
    <xf numFmtId="10" fontId="5" fillId="14" borderId="22" xfId="0" applyNumberFormat="1" applyFont="1" applyFill="1" applyBorder="1" applyAlignment="1">
      <alignment horizontal="center" vertical="center"/>
    </xf>
    <xf numFmtId="164" fontId="32" fillId="8" borderId="31" xfId="3" applyNumberFormat="1" applyFont="1" applyFill="1" applyBorder="1" applyAlignment="1">
      <alignment vertical="center" wrapText="1"/>
    </xf>
    <xf numFmtId="10" fontId="14" fillId="8" borderId="0" xfId="1" applyNumberFormat="1" applyFont="1" applyFill="1" applyBorder="1" applyAlignment="1">
      <alignment horizontal="center" vertical="center"/>
    </xf>
    <xf numFmtId="0" fontId="14" fillId="8" borderId="0" xfId="0" applyFont="1" applyFill="1" applyAlignment="1">
      <alignment horizontal="center" vertical="center"/>
    </xf>
    <xf numFmtId="0" fontId="14" fillId="8" borderId="0" xfId="0" applyFont="1" applyFill="1" applyAlignment="1">
      <alignment horizontal="center" vertical="center" wrapText="1"/>
    </xf>
    <xf numFmtId="0" fontId="21" fillId="5" borderId="0" xfId="0" applyFont="1" applyFill="1" applyAlignment="1">
      <alignment horizontal="center" vertical="center" wrapText="1"/>
    </xf>
    <xf numFmtId="0" fontId="5" fillId="0" borderId="25" xfId="0" applyFont="1" applyBorder="1" applyAlignment="1">
      <alignment horizontal="center" vertical="center"/>
    </xf>
    <xf numFmtId="10" fontId="6" fillId="0" borderId="25" xfId="0" applyNumberFormat="1" applyFont="1" applyBorder="1" applyAlignment="1">
      <alignment horizontal="center" vertical="center"/>
    </xf>
    <xf numFmtId="10" fontId="6" fillId="0" borderId="26" xfId="0" applyNumberFormat="1" applyFont="1" applyBorder="1" applyAlignment="1">
      <alignment horizontal="center" vertical="center"/>
    </xf>
    <xf numFmtId="0" fontId="8" fillId="6" borderId="75" xfId="0" applyFont="1" applyFill="1" applyBorder="1" applyAlignment="1">
      <alignment horizontal="center" vertical="center"/>
    </xf>
    <xf numFmtId="10" fontId="8" fillId="6" borderId="76" xfId="0" applyNumberFormat="1" applyFont="1" applyFill="1" applyBorder="1" applyAlignment="1" applyProtection="1">
      <alignment horizontal="center" vertical="center"/>
      <protection locked="0"/>
    </xf>
    <xf numFmtId="10" fontId="8" fillId="6" borderId="77" xfId="0" applyNumberFormat="1" applyFont="1" applyFill="1" applyBorder="1" applyAlignment="1" applyProtection="1">
      <alignment vertical="center"/>
      <protection locked="0"/>
    </xf>
    <xf numFmtId="10" fontId="14" fillId="8" borderId="78" xfId="1" applyNumberFormat="1" applyFont="1" applyFill="1" applyBorder="1" applyAlignment="1">
      <alignment horizontal="center" vertical="center"/>
    </xf>
    <xf numFmtId="0" fontId="21" fillId="5" borderId="0" xfId="5" applyFont="1" applyFill="1" applyAlignment="1">
      <alignment horizontal="center" vertical="center" wrapText="1"/>
    </xf>
    <xf numFmtId="0" fontId="21" fillId="5" borderId="1" xfId="0" applyFont="1" applyFill="1" applyBorder="1" applyAlignment="1">
      <alignment vertical="center" wrapText="1"/>
    </xf>
    <xf numFmtId="10" fontId="75" fillId="8" borderId="78" xfId="1" applyNumberFormat="1" applyFont="1" applyFill="1" applyBorder="1" applyAlignment="1">
      <alignment horizontal="center" vertical="center"/>
    </xf>
    <xf numFmtId="10" fontId="75" fillId="8" borderId="0" xfId="1" applyNumberFormat="1" applyFont="1" applyFill="1" applyBorder="1" applyAlignment="1">
      <alignment horizontal="center" vertical="center"/>
    </xf>
    <xf numFmtId="10" fontId="54" fillId="8" borderId="0" xfId="0" applyNumberFormat="1" applyFont="1" applyFill="1" applyAlignment="1">
      <alignment horizontal="center" vertical="center"/>
    </xf>
    <xf numFmtId="10" fontId="54" fillId="8" borderId="0" xfId="0" applyNumberFormat="1" applyFont="1" applyFill="1" applyAlignment="1">
      <alignment vertical="center"/>
    </xf>
    <xf numFmtId="0" fontId="75" fillId="8" borderId="0" xfId="0" applyFont="1" applyFill="1" applyAlignment="1">
      <alignment horizontal="center" vertical="center" wrapText="1"/>
    </xf>
    <xf numFmtId="0" fontId="64" fillId="5" borderId="0" xfId="5" applyFont="1" applyFill="1" applyAlignment="1">
      <alignment horizontal="center" vertical="center" wrapText="1"/>
    </xf>
    <xf numFmtId="17" fontId="36" fillId="5" borderId="80" xfId="0" applyNumberFormat="1" applyFont="1" applyFill="1" applyBorder="1" applyAlignment="1">
      <alignment horizontal="center" vertical="center" wrapText="1"/>
    </xf>
    <xf numFmtId="0" fontId="19" fillId="8" borderId="45" xfId="5" applyFill="1" applyBorder="1"/>
    <xf numFmtId="17" fontId="20" fillId="5" borderId="81" xfId="0" applyNumberFormat="1" applyFont="1" applyFill="1" applyBorder="1" applyAlignment="1">
      <alignment horizontal="center" vertical="center" wrapText="1"/>
    </xf>
    <xf numFmtId="10" fontId="6" fillId="0" borderId="43" xfId="0" applyNumberFormat="1" applyFont="1" applyBorder="1" applyAlignment="1">
      <alignment horizontal="center" vertical="center"/>
    </xf>
    <xf numFmtId="10" fontId="8" fillId="6" borderId="43" xfId="0" applyNumberFormat="1" applyFont="1" applyFill="1" applyBorder="1" applyAlignment="1">
      <alignment horizontal="center" vertical="center"/>
    </xf>
    <xf numFmtId="10" fontId="8" fillId="6" borderId="24" xfId="0" applyNumberFormat="1" applyFont="1" applyFill="1" applyBorder="1" applyAlignment="1">
      <alignment horizontal="center" vertical="center"/>
    </xf>
    <xf numFmtId="10" fontId="6" fillId="0" borderId="45" xfId="0" applyNumberFormat="1" applyFont="1" applyBorder="1" applyAlignment="1">
      <alignment vertical="center"/>
    </xf>
    <xf numFmtId="10" fontId="8" fillId="8" borderId="1" xfId="0" applyNumberFormat="1" applyFont="1" applyFill="1" applyBorder="1" applyAlignment="1">
      <alignment horizontal="center" vertical="center"/>
    </xf>
    <xf numFmtId="10" fontId="8" fillId="8" borderId="1" xfId="0" applyNumberFormat="1" applyFont="1" applyFill="1" applyBorder="1" applyAlignment="1">
      <alignment vertical="center"/>
    </xf>
    <xf numFmtId="10" fontId="8" fillId="8" borderId="22" xfId="0" applyNumberFormat="1" applyFont="1" applyFill="1" applyBorder="1" applyAlignment="1">
      <alignment horizontal="center" vertical="center"/>
    </xf>
    <xf numFmtId="0" fontId="14" fillId="0" borderId="78" xfId="0" applyFont="1" applyBorder="1" applyAlignment="1">
      <alignment horizontal="center" vertical="center" wrapText="1"/>
    </xf>
    <xf numFmtId="0" fontId="14" fillId="12" borderId="78" xfId="0" applyFont="1" applyFill="1" applyBorder="1" applyAlignment="1">
      <alignment horizontal="center" vertical="center" wrapText="1"/>
    </xf>
    <xf numFmtId="0" fontId="5" fillId="16" borderId="22" xfId="0" applyFont="1" applyFill="1" applyBorder="1" applyAlignment="1">
      <alignment horizontal="center" vertical="center"/>
    </xf>
    <xf numFmtId="9" fontId="50" fillId="14" borderId="22" xfId="1" applyFont="1" applyFill="1" applyBorder="1" applyAlignment="1">
      <alignment vertical="center" wrapText="1"/>
    </xf>
    <xf numFmtId="17" fontId="38" fillId="15" borderId="1" xfId="0" applyNumberFormat="1" applyFont="1" applyFill="1" applyBorder="1" applyAlignment="1">
      <alignment horizontal="center" vertical="center" wrapText="1"/>
    </xf>
    <xf numFmtId="0" fontId="19" fillId="8" borderId="0" xfId="5" applyFill="1" applyAlignment="1">
      <alignment horizontal="center" wrapText="1"/>
    </xf>
    <xf numFmtId="0" fontId="53" fillId="8" borderId="0" xfId="5" applyFont="1" applyFill="1"/>
    <xf numFmtId="10" fontId="6" fillId="8" borderId="78" xfId="0" applyNumberFormat="1" applyFont="1" applyFill="1" applyBorder="1" applyAlignment="1">
      <alignment horizontal="center" vertical="center"/>
    </xf>
    <xf numFmtId="10" fontId="6" fillId="8" borderId="78" xfId="0" applyNumberFormat="1" applyFont="1" applyFill="1" applyBorder="1" applyAlignment="1">
      <alignment vertical="center"/>
    </xf>
    <xf numFmtId="10" fontId="6" fillId="0" borderId="3" xfId="0" applyNumberFormat="1" applyFont="1" applyBorder="1" applyAlignment="1">
      <alignment horizontal="center" vertical="center"/>
    </xf>
    <xf numFmtId="0" fontId="32" fillId="8" borderId="27" xfId="5" applyFont="1" applyFill="1" applyBorder="1" applyAlignment="1">
      <alignment horizontal="center" vertical="center" wrapText="1"/>
    </xf>
    <xf numFmtId="0" fontId="39" fillId="8" borderId="3" xfId="5" applyFont="1" applyFill="1" applyBorder="1" applyAlignment="1">
      <alignment horizontal="center" vertical="center" textRotation="90" wrapText="1"/>
    </xf>
    <xf numFmtId="0" fontId="39" fillId="8" borderId="37" xfId="7" applyFont="1" applyFill="1" applyBorder="1" applyAlignment="1">
      <alignment horizontal="center" vertical="center" textRotation="90" wrapText="1"/>
    </xf>
    <xf numFmtId="1" fontId="32" fillId="8" borderId="27" xfId="5" applyNumberFormat="1" applyFont="1" applyFill="1" applyBorder="1" applyAlignment="1">
      <alignment horizontal="center" vertical="center" wrapText="1"/>
    </xf>
    <xf numFmtId="0" fontId="11" fillId="8" borderId="0" xfId="0" applyFont="1" applyFill="1" applyAlignment="1">
      <alignment horizontal="center" vertical="center" wrapText="1"/>
    </xf>
    <xf numFmtId="0" fontId="32" fillId="8" borderId="32" xfId="5" applyFont="1" applyFill="1" applyBorder="1" applyAlignment="1">
      <alignment horizontal="center" vertical="center" wrapText="1"/>
    </xf>
    <xf numFmtId="10" fontId="39" fillId="8" borderId="3" xfId="0" applyNumberFormat="1" applyFont="1" applyFill="1" applyBorder="1" applyAlignment="1">
      <alignment horizontal="center" vertical="center" wrapText="1"/>
    </xf>
    <xf numFmtId="0" fontId="42" fillId="8" borderId="3" xfId="0" applyFont="1" applyFill="1" applyBorder="1" applyAlignment="1">
      <alignment horizontal="center" vertical="center" textRotation="90" wrapText="1"/>
    </xf>
    <xf numFmtId="17" fontId="36" fillId="10" borderId="2" xfId="0" applyNumberFormat="1" applyFont="1" applyFill="1" applyBorder="1" applyAlignment="1">
      <alignment horizontal="center" vertical="center" wrapText="1"/>
    </xf>
    <xf numFmtId="17" fontId="36" fillId="10" borderId="3" xfId="0" applyNumberFormat="1" applyFont="1" applyFill="1" applyBorder="1" applyAlignment="1">
      <alignment horizontal="center" vertical="center" wrapText="1"/>
    </xf>
    <xf numFmtId="0" fontId="13" fillId="8" borderId="37" xfId="0" applyFont="1" applyFill="1" applyBorder="1" applyAlignment="1">
      <alignment horizontal="left" vertical="center" wrapText="1"/>
    </xf>
    <xf numFmtId="164" fontId="48" fillId="8" borderId="31" xfId="3" applyNumberFormat="1" applyFont="1" applyFill="1" applyBorder="1" applyAlignment="1">
      <alignment vertical="center" wrapText="1"/>
    </xf>
    <xf numFmtId="164" fontId="32" fillId="8" borderId="70" xfId="3" applyNumberFormat="1" applyFont="1" applyFill="1" applyBorder="1" applyAlignment="1">
      <alignment vertical="center" wrapText="1"/>
    </xf>
    <xf numFmtId="10" fontId="6" fillId="8" borderId="36" xfId="0" applyNumberFormat="1" applyFont="1" applyFill="1" applyBorder="1" applyAlignment="1">
      <alignment horizontal="center" vertical="center"/>
    </xf>
    <xf numFmtId="10" fontId="34" fillId="8" borderId="31" xfId="0" applyNumberFormat="1" applyFont="1" applyFill="1" applyBorder="1" applyAlignment="1" applyProtection="1">
      <alignment horizontal="center" vertical="center"/>
      <protection locked="0"/>
    </xf>
    <xf numFmtId="10" fontId="34" fillId="8" borderId="36" xfId="0" applyNumberFormat="1" applyFont="1" applyFill="1" applyBorder="1" applyAlignment="1" applyProtection="1">
      <alignment horizontal="center" vertical="center"/>
      <protection locked="0"/>
    </xf>
    <xf numFmtId="164" fontId="48" fillId="6" borderId="95" xfId="3" applyNumberFormat="1" applyFont="1" applyFill="1" applyBorder="1" applyAlignment="1">
      <alignment vertical="center" wrapText="1"/>
    </xf>
    <xf numFmtId="0" fontId="8" fillId="6" borderId="95" xfId="0" applyFont="1" applyFill="1" applyBorder="1" applyAlignment="1">
      <alignment horizontal="center" vertical="center"/>
    </xf>
    <xf numFmtId="10" fontId="8" fillId="6" borderId="95" xfId="0" applyNumberFormat="1" applyFont="1" applyFill="1" applyBorder="1" applyAlignment="1" applyProtection="1">
      <alignment horizontal="center" vertical="center"/>
      <protection locked="0"/>
    </xf>
    <xf numFmtId="10" fontId="6" fillId="0" borderId="29" xfId="5" applyNumberFormat="1" applyFont="1" applyBorder="1" applyAlignment="1">
      <alignment horizontal="center" vertical="center"/>
    </xf>
    <xf numFmtId="0" fontId="87" fillId="8" borderId="4" xfId="5" applyFont="1" applyFill="1" applyBorder="1" applyAlignment="1">
      <alignment horizontal="center" vertical="center" textRotation="90" wrapText="1"/>
    </xf>
    <xf numFmtId="10" fontId="6" fillId="0" borderId="3" xfId="0" applyNumberFormat="1" applyFont="1" applyBorder="1" applyAlignment="1">
      <alignment horizontal="center" vertical="center"/>
    </xf>
    <xf numFmtId="0" fontId="32" fillId="8" borderId="25" xfId="0" applyFont="1" applyFill="1" applyBorder="1" applyAlignment="1">
      <alignment horizontal="left" vertical="center" wrapText="1"/>
    </xf>
    <xf numFmtId="0" fontId="82" fillId="10" borderId="3" xfId="0" applyFont="1" applyFill="1" applyBorder="1" applyAlignment="1">
      <alignment horizontal="center" vertical="center" textRotation="90" wrapText="1"/>
    </xf>
    <xf numFmtId="10" fontId="6" fillId="0" borderId="1" xfId="0" applyNumberFormat="1" applyFont="1" applyBorder="1" applyAlignment="1">
      <alignment horizontal="center" vertical="center"/>
    </xf>
    <xf numFmtId="0" fontId="5" fillId="0" borderId="22" xfId="0" applyFont="1" applyFill="1" applyBorder="1" applyAlignment="1">
      <alignment horizontal="center" vertical="center"/>
    </xf>
    <xf numFmtId="10" fontId="6" fillId="0" borderId="22" xfId="0" applyNumberFormat="1" applyFont="1" applyFill="1" applyBorder="1" applyAlignment="1">
      <alignment horizontal="center" vertical="center"/>
    </xf>
    <xf numFmtId="10" fontId="6" fillId="0" borderId="1" xfId="0" applyNumberFormat="1" applyFont="1" applyFill="1" applyBorder="1" applyAlignment="1">
      <alignment horizontal="center" vertical="center"/>
    </xf>
    <xf numFmtId="10" fontId="6" fillId="0" borderId="1" xfId="5" applyNumberFormat="1" applyFont="1" applyFill="1" applyBorder="1" applyAlignment="1">
      <alignment horizontal="center" vertical="center"/>
    </xf>
    <xf numFmtId="164" fontId="31" fillId="8" borderId="1" xfId="3" applyNumberFormat="1" applyFont="1" applyFill="1" applyBorder="1" applyAlignment="1">
      <alignment horizontal="center" vertical="center" wrapText="1"/>
    </xf>
    <xf numFmtId="164" fontId="48" fillId="8" borderId="1" xfId="3" applyNumberFormat="1" applyFont="1" applyFill="1" applyBorder="1" applyAlignment="1">
      <alignment horizontal="center" vertical="center" wrapText="1"/>
    </xf>
    <xf numFmtId="10" fontId="6" fillId="8" borderId="1" xfId="5" applyNumberFormat="1" applyFont="1" applyFill="1" applyBorder="1" applyAlignment="1">
      <alignment horizontal="center" vertical="center"/>
    </xf>
    <xf numFmtId="9" fontId="59" fillId="8" borderId="22" xfId="1" applyFont="1" applyFill="1" applyBorder="1" applyAlignment="1">
      <alignment vertical="center" wrapText="1"/>
    </xf>
    <xf numFmtId="9" fontId="48" fillId="8" borderId="22" xfId="1" applyFont="1" applyFill="1" applyBorder="1" applyAlignment="1">
      <alignment vertical="center" wrapText="1"/>
    </xf>
    <xf numFmtId="10" fontId="32" fillId="8" borderId="22" xfId="0" applyNumberFormat="1" applyFont="1" applyFill="1" applyBorder="1" applyAlignment="1">
      <alignment vertical="center" wrapText="1" readingOrder="1"/>
    </xf>
    <xf numFmtId="9" fontId="31" fillId="8" borderId="22" xfId="1" applyFont="1" applyFill="1" applyBorder="1" applyAlignment="1">
      <alignment vertical="center" wrapText="1"/>
    </xf>
    <xf numFmtId="10" fontId="5" fillId="8" borderId="30" xfId="0" applyNumberFormat="1" applyFont="1" applyFill="1" applyBorder="1" applyAlignment="1">
      <alignment horizontal="center" vertical="center"/>
    </xf>
    <xf numFmtId="0" fontId="71" fillId="0" borderId="6" xfId="0" applyFont="1" applyBorder="1" applyAlignment="1">
      <alignment horizontal="center" vertical="top" wrapText="1"/>
    </xf>
    <xf numFmtId="0" fontId="72" fillId="0" borderId="7" xfId="0" applyFont="1" applyBorder="1" applyAlignment="1">
      <alignment horizontal="center" vertical="top" wrapText="1"/>
    </xf>
    <xf numFmtId="0" fontId="72" fillId="0" borderId="8" xfId="0" applyFont="1" applyBorder="1" applyAlignment="1">
      <alignment horizontal="center" vertical="top" wrapText="1"/>
    </xf>
    <xf numFmtId="0" fontId="72" fillId="0" borderId="9" xfId="0" applyFont="1" applyBorder="1" applyAlignment="1">
      <alignment horizontal="center" vertical="top" wrapText="1"/>
    </xf>
    <xf numFmtId="0" fontId="72" fillId="0" borderId="0" xfId="0" applyFont="1" applyAlignment="1">
      <alignment horizontal="center" vertical="top" wrapText="1"/>
    </xf>
    <xf numFmtId="0" fontId="72" fillId="0" borderId="10" xfId="0" applyFont="1" applyBorder="1" applyAlignment="1">
      <alignment horizontal="center" vertical="top" wrapText="1"/>
    </xf>
    <xf numFmtId="0" fontId="72" fillId="0" borderId="11" xfId="0" applyFont="1" applyBorder="1" applyAlignment="1">
      <alignment horizontal="center" vertical="top" wrapText="1"/>
    </xf>
    <xf numFmtId="0" fontId="72" fillId="0" borderId="12" xfId="0" applyFont="1" applyBorder="1" applyAlignment="1">
      <alignment horizontal="center" vertical="top" wrapText="1"/>
    </xf>
    <xf numFmtId="0" fontId="72" fillId="0" borderId="13" xfId="0" applyFont="1" applyBorder="1" applyAlignment="1">
      <alignment horizontal="center" vertical="top" wrapText="1"/>
    </xf>
    <xf numFmtId="10" fontId="6" fillId="0" borderId="3" xfId="0" applyNumberFormat="1" applyFont="1" applyBorder="1" applyAlignment="1">
      <alignment horizontal="center" vertical="center"/>
    </xf>
    <xf numFmtId="10" fontId="6" fillId="0" borderId="4" xfId="0" applyNumberFormat="1" applyFont="1" applyBorder="1" applyAlignment="1">
      <alignment horizontal="center" vertical="center"/>
    </xf>
    <xf numFmtId="0" fontId="39" fillId="8" borderId="2" xfId="0" applyFont="1" applyFill="1" applyBorder="1" applyAlignment="1">
      <alignment horizontal="center" vertical="center" textRotation="90" wrapText="1"/>
    </xf>
    <xf numFmtId="0" fontId="39" fillId="8" borderId="3" xfId="0" applyFont="1" applyFill="1" applyBorder="1" applyAlignment="1">
      <alignment horizontal="center" vertical="center" textRotation="90" wrapText="1"/>
    </xf>
    <xf numFmtId="0" fontId="39" fillId="8" borderId="4" xfId="0" applyFont="1" applyFill="1" applyBorder="1" applyAlignment="1">
      <alignment horizontal="center" vertical="center" textRotation="90" wrapText="1"/>
    </xf>
    <xf numFmtId="9" fontId="32" fillId="0" borderId="2" xfId="0" applyNumberFormat="1" applyFont="1" applyFill="1" applyBorder="1" applyAlignment="1">
      <alignment horizontal="center" vertical="center" wrapText="1"/>
    </xf>
    <xf numFmtId="9" fontId="32" fillId="0" borderId="3" xfId="0" applyNumberFormat="1" applyFont="1" applyFill="1" applyBorder="1" applyAlignment="1">
      <alignment horizontal="center" vertical="center" wrapText="1"/>
    </xf>
    <xf numFmtId="9" fontId="32" fillId="0" borderId="4" xfId="0" applyNumberFormat="1" applyFont="1" applyFill="1" applyBorder="1" applyAlignment="1">
      <alignment horizontal="center" vertical="center" wrapText="1"/>
    </xf>
    <xf numFmtId="9" fontId="32" fillId="0" borderId="94" xfId="0" applyNumberFormat="1" applyFont="1" applyFill="1" applyBorder="1" applyAlignment="1">
      <alignment horizontal="center" vertical="center" wrapText="1"/>
    </xf>
    <xf numFmtId="9" fontId="32" fillId="0" borderId="87" xfId="0" applyNumberFormat="1" applyFont="1" applyFill="1" applyBorder="1" applyAlignment="1">
      <alignment horizontal="center" vertical="center" wrapText="1"/>
    </xf>
    <xf numFmtId="9" fontId="32" fillId="0" borderId="88" xfId="0" applyNumberFormat="1" applyFont="1" applyFill="1" applyBorder="1" applyAlignment="1">
      <alignment horizontal="center" vertical="center" wrapText="1"/>
    </xf>
    <xf numFmtId="9" fontId="32" fillId="0" borderId="33" xfId="0" applyNumberFormat="1" applyFont="1" applyFill="1" applyBorder="1" applyAlignment="1">
      <alignment horizontal="center" vertical="center" wrapText="1"/>
    </xf>
    <xf numFmtId="9" fontId="32" fillId="0" borderId="35" xfId="0" applyNumberFormat="1" applyFont="1" applyFill="1" applyBorder="1" applyAlignment="1">
      <alignment horizontal="center" vertical="center" wrapText="1"/>
    </xf>
    <xf numFmtId="9" fontId="32" fillId="0" borderId="68" xfId="0" applyNumberFormat="1" applyFont="1" applyFill="1" applyBorder="1" applyAlignment="1">
      <alignment horizontal="center" vertical="center" wrapText="1"/>
    </xf>
    <xf numFmtId="10" fontId="32" fillId="0" borderId="47" xfId="0" applyNumberFormat="1" applyFont="1" applyFill="1" applyBorder="1" applyAlignment="1">
      <alignment horizontal="center" vertical="center" wrapText="1"/>
    </xf>
    <xf numFmtId="10" fontId="32" fillId="0" borderId="67" xfId="0" applyNumberFormat="1" applyFont="1" applyFill="1" applyBorder="1" applyAlignment="1">
      <alignment horizontal="center" vertical="center" wrapText="1"/>
    </xf>
    <xf numFmtId="10" fontId="32" fillId="0" borderId="74" xfId="0" applyNumberFormat="1" applyFont="1" applyFill="1" applyBorder="1" applyAlignment="1">
      <alignment horizontal="center" vertical="center" wrapText="1"/>
    </xf>
    <xf numFmtId="10" fontId="32" fillId="0" borderId="52" xfId="0" applyNumberFormat="1" applyFont="1" applyFill="1" applyBorder="1" applyAlignment="1">
      <alignment horizontal="center" vertical="center" wrapText="1"/>
    </xf>
    <xf numFmtId="10" fontId="32" fillId="0" borderId="85" xfId="0" applyNumberFormat="1" applyFont="1" applyFill="1" applyBorder="1" applyAlignment="1">
      <alignment horizontal="center" vertical="center" wrapText="1"/>
    </xf>
    <xf numFmtId="9" fontId="32" fillId="0" borderId="39" xfId="0" applyNumberFormat="1" applyFont="1" applyFill="1" applyBorder="1" applyAlignment="1">
      <alignment horizontal="center" vertical="center" wrapText="1"/>
    </xf>
    <xf numFmtId="10" fontId="6" fillId="0" borderId="2" xfId="0" applyNumberFormat="1" applyFont="1" applyBorder="1" applyAlignment="1">
      <alignment horizontal="center" vertical="center"/>
    </xf>
    <xf numFmtId="9" fontId="32" fillId="8" borderId="33" xfId="0" applyNumberFormat="1" applyFont="1" applyFill="1" applyBorder="1" applyAlignment="1">
      <alignment horizontal="center" vertical="center" wrapText="1"/>
    </xf>
    <xf numFmtId="9" fontId="32" fillId="8" borderId="35" xfId="0" applyNumberFormat="1" applyFont="1" applyFill="1" applyBorder="1" applyAlignment="1">
      <alignment horizontal="center" vertical="center" wrapText="1"/>
    </xf>
    <xf numFmtId="9" fontId="32" fillId="8" borderId="68" xfId="0" applyNumberFormat="1" applyFont="1" applyFill="1" applyBorder="1" applyAlignment="1">
      <alignment horizontal="center" vertical="center" wrapText="1"/>
    </xf>
    <xf numFmtId="10" fontId="6" fillId="8" borderId="2" xfId="0" applyNumberFormat="1" applyFont="1" applyFill="1" applyBorder="1" applyAlignment="1">
      <alignment horizontal="center" vertical="center"/>
    </xf>
    <xf numFmtId="10" fontId="6" fillId="8" borderId="4" xfId="0" applyNumberFormat="1" applyFont="1" applyFill="1" applyBorder="1" applyAlignment="1">
      <alignment horizontal="center" vertical="center"/>
    </xf>
    <xf numFmtId="9" fontId="32" fillId="0" borderId="96" xfId="0" applyNumberFormat="1"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8" borderId="33" xfId="2" applyFont="1" applyFill="1" applyBorder="1" applyAlignment="1">
      <alignment horizontal="center" vertical="center" wrapText="1"/>
    </xf>
    <xf numFmtId="0" fontId="32" fillId="8" borderId="35" xfId="2" applyFont="1" applyFill="1" applyBorder="1" applyAlignment="1">
      <alignment horizontal="center" vertical="center" wrapText="1"/>
    </xf>
    <xf numFmtId="0" fontId="32" fillId="8" borderId="34" xfId="2" applyFont="1" applyFill="1" applyBorder="1" applyAlignment="1">
      <alignment horizontal="center" vertical="center" wrapText="1"/>
    </xf>
    <xf numFmtId="0" fontId="25" fillId="8" borderId="33" xfId="2" applyFont="1" applyFill="1" applyBorder="1" applyAlignment="1">
      <alignment horizontal="center" vertical="center" wrapText="1"/>
    </xf>
    <xf numFmtId="0" fontId="25" fillId="8" borderId="34" xfId="2" applyFont="1" applyFill="1" applyBorder="1" applyAlignment="1">
      <alignment horizontal="center" vertical="center" wrapText="1"/>
    </xf>
    <xf numFmtId="0" fontId="32" fillId="13" borderId="33" xfId="0" applyFont="1" applyFill="1" applyBorder="1" applyAlignment="1">
      <alignment horizontal="center" vertical="center" wrapText="1"/>
    </xf>
    <xf numFmtId="0" fontId="32" fillId="13" borderId="35" xfId="0" applyFont="1" applyFill="1" applyBorder="1" applyAlignment="1">
      <alignment horizontal="center" vertical="center" wrapText="1"/>
    </xf>
    <xf numFmtId="0" fontId="32" fillId="13" borderId="34" xfId="0" applyFont="1" applyFill="1" applyBorder="1" applyAlignment="1">
      <alignment horizontal="center" vertical="center" wrapText="1"/>
    </xf>
    <xf numFmtId="9" fontId="32" fillId="8" borderId="34" xfId="0" applyNumberFormat="1" applyFont="1" applyFill="1" applyBorder="1" applyAlignment="1">
      <alignment horizontal="center" vertical="center" wrapText="1"/>
    </xf>
    <xf numFmtId="9" fontId="32" fillId="0" borderId="2" xfId="0" applyNumberFormat="1" applyFont="1" applyFill="1" applyBorder="1" applyAlignment="1">
      <alignment horizontal="left" vertical="center" wrapText="1"/>
    </xf>
    <xf numFmtId="9" fontId="32" fillId="0" borderId="4" xfId="0" applyNumberFormat="1" applyFont="1" applyFill="1" applyBorder="1" applyAlignment="1">
      <alignment horizontal="left" vertical="center" wrapText="1"/>
    </xf>
    <xf numFmtId="0" fontId="32" fillId="8" borderId="68" xfId="2" applyFont="1" applyFill="1" applyBorder="1" applyAlignment="1">
      <alignment horizontal="center" vertical="center" wrapText="1"/>
    </xf>
    <xf numFmtId="0" fontId="32" fillId="8" borderId="86" xfId="2" applyFont="1" applyFill="1" applyBorder="1" applyAlignment="1">
      <alignment horizontal="center" vertical="center" wrapText="1"/>
    </xf>
    <xf numFmtId="0" fontId="32" fillId="8" borderId="85" xfId="2" applyFont="1" applyFill="1" applyBorder="1" applyAlignment="1">
      <alignment horizontal="center" vertical="center" wrapText="1"/>
    </xf>
    <xf numFmtId="0" fontId="11" fillId="8" borderId="0" xfId="0" applyFont="1" applyFill="1" applyAlignment="1">
      <alignment horizontal="center"/>
    </xf>
    <xf numFmtId="9" fontId="32" fillId="10" borderId="58" xfId="0" applyNumberFormat="1" applyFont="1" applyFill="1" applyBorder="1" applyAlignment="1">
      <alignment horizontal="center" vertical="center" wrapText="1"/>
    </xf>
    <xf numFmtId="9" fontId="32" fillId="10" borderId="57" xfId="0" applyNumberFormat="1" applyFont="1" applyFill="1" applyBorder="1" applyAlignment="1">
      <alignment horizontal="center" vertical="center" wrapText="1"/>
    </xf>
    <xf numFmtId="9" fontId="32" fillId="10" borderId="59" xfId="0" applyNumberFormat="1" applyFont="1" applyFill="1" applyBorder="1" applyAlignment="1">
      <alignment horizontal="center" vertical="center" wrapText="1"/>
    </xf>
    <xf numFmtId="9" fontId="32" fillId="0" borderId="33" xfId="0" applyNumberFormat="1" applyFont="1" applyBorder="1" applyAlignment="1">
      <alignment horizontal="left" vertical="center" wrapText="1"/>
    </xf>
    <xf numFmtId="9" fontId="32" fillId="0" borderId="34" xfId="0" applyNumberFormat="1" applyFont="1" applyBorder="1" applyAlignment="1">
      <alignment horizontal="left" vertical="center" wrapText="1"/>
    </xf>
    <xf numFmtId="0" fontId="26" fillId="8" borderId="66" xfId="2" applyFont="1" applyFill="1" applyBorder="1" applyAlignment="1">
      <alignment horizontal="center" vertical="center" wrapText="1"/>
    </xf>
    <xf numFmtId="0" fontId="26" fillId="8" borderId="0" xfId="2" applyFont="1" applyFill="1" applyBorder="1" applyAlignment="1">
      <alignment horizontal="center" vertical="center" wrapText="1"/>
    </xf>
    <xf numFmtId="0" fontId="26" fillId="8" borderId="69" xfId="2" applyFont="1" applyFill="1" applyBorder="1" applyAlignment="1">
      <alignment horizontal="center" vertical="center" wrapText="1"/>
    </xf>
    <xf numFmtId="0" fontId="25" fillId="8" borderId="47" xfId="2" applyFont="1" applyFill="1" applyBorder="1" applyAlignment="1">
      <alignment horizontal="center" vertical="top" wrapText="1"/>
    </xf>
    <xf numFmtId="0" fontId="25" fillId="8" borderId="67" xfId="2" applyFont="1" applyFill="1" applyBorder="1" applyAlignment="1">
      <alignment horizontal="center" vertical="top" wrapText="1"/>
    </xf>
    <xf numFmtId="0" fontId="25" fillId="8" borderId="74" xfId="2" applyFont="1" applyFill="1" applyBorder="1" applyAlignment="1">
      <alignment horizontal="center" vertical="top" wrapText="1"/>
    </xf>
    <xf numFmtId="10" fontId="32" fillId="0" borderId="31" xfId="0" applyNumberFormat="1" applyFont="1" applyBorder="1" applyAlignment="1">
      <alignment horizontal="center" vertical="center" wrapText="1"/>
    </xf>
    <xf numFmtId="9" fontId="32" fillId="0" borderId="31" xfId="0" applyNumberFormat="1" applyFont="1" applyBorder="1" applyAlignment="1">
      <alignment horizontal="justify" vertical="center" wrapText="1"/>
    </xf>
    <xf numFmtId="10" fontId="32" fillId="0" borderId="58" xfId="0" applyNumberFormat="1" applyFont="1" applyBorder="1" applyAlignment="1">
      <alignment horizontal="center" vertical="center" wrapText="1"/>
    </xf>
    <xf numFmtId="10" fontId="32" fillId="0" borderId="57" xfId="0" applyNumberFormat="1" applyFont="1" applyBorder="1" applyAlignment="1">
      <alignment horizontal="center" vertical="center" wrapText="1"/>
    </xf>
    <xf numFmtId="10" fontId="32" fillId="0" borderId="59" xfId="0" applyNumberFormat="1" applyFont="1" applyBorder="1" applyAlignment="1">
      <alignment horizontal="center" vertical="center" wrapText="1"/>
    </xf>
    <xf numFmtId="0" fontId="32" fillId="8" borderId="91" xfId="2" applyFont="1" applyFill="1" applyBorder="1" applyAlignment="1">
      <alignment horizontal="left" vertical="center" wrapText="1"/>
    </xf>
    <xf numFmtId="0" fontId="32" fillId="8" borderId="92" xfId="2" applyFont="1" applyFill="1" applyBorder="1" applyAlignment="1">
      <alignment horizontal="left" vertical="center" wrapText="1"/>
    </xf>
    <xf numFmtId="0" fontId="25" fillId="8" borderId="91" xfId="2" applyFont="1" applyFill="1" applyBorder="1" applyAlignment="1">
      <alignment horizontal="center" vertical="center" wrapText="1"/>
    </xf>
    <xf numFmtId="0" fontId="25" fillId="8" borderId="92" xfId="2" applyFont="1" applyFill="1" applyBorder="1" applyAlignment="1">
      <alignment horizontal="center" vertical="center" wrapText="1"/>
    </xf>
    <xf numFmtId="0" fontId="25" fillId="8" borderId="93" xfId="2" applyFont="1" applyFill="1" applyBorder="1" applyAlignment="1">
      <alignment horizontal="center" vertical="center" wrapText="1"/>
    </xf>
    <xf numFmtId="0" fontId="25" fillId="8" borderId="31" xfId="2" applyFont="1" applyFill="1" applyBorder="1" applyAlignment="1">
      <alignment horizontal="center" vertical="center" wrapText="1"/>
    </xf>
    <xf numFmtId="9" fontId="32" fillId="8" borderId="31" xfId="0" applyNumberFormat="1" applyFont="1" applyFill="1" applyBorder="1" applyAlignment="1">
      <alignment horizontal="center" vertical="center" wrapText="1"/>
    </xf>
    <xf numFmtId="0" fontId="32" fillId="8" borderId="33" xfId="0" applyFont="1" applyFill="1" applyBorder="1" applyAlignment="1">
      <alignment horizontal="center" vertical="center" wrapText="1"/>
    </xf>
    <xf numFmtId="0" fontId="32" fillId="8" borderId="35" xfId="0" applyFont="1" applyFill="1" applyBorder="1" applyAlignment="1">
      <alignment horizontal="center" vertical="center" wrapText="1"/>
    </xf>
    <xf numFmtId="0" fontId="11" fillId="8" borderId="37" xfId="0" applyFont="1" applyFill="1" applyBorder="1" applyAlignment="1">
      <alignment horizontal="center"/>
    </xf>
    <xf numFmtId="9" fontId="32" fillId="0" borderId="31" xfId="0" applyNumberFormat="1" applyFont="1" applyFill="1" applyBorder="1" applyAlignment="1">
      <alignment horizontal="left" vertical="center" wrapText="1"/>
    </xf>
    <xf numFmtId="9" fontId="32" fillId="0" borderId="33" xfId="0" applyNumberFormat="1" applyFont="1" applyFill="1" applyBorder="1" applyAlignment="1">
      <alignment horizontal="left" vertical="center" wrapText="1"/>
    </xf>
    <xf numFmtId="9" fontId="32" fillId="8" borderId="90" xfId="0" applyNumberFormat="1" applyFont="1" applyFill="1" applyBorder="1" applyAlignment="1">
      <alignment vertical="center" wrapText="1"/>
    </xf>
    <xf numFmtId="9" fontId="32" fillId="8" borderId="89" xfId="0" applyNumberFormat="1" applyFont="1" applyFill="1" applyBorder="1" applyAlignment="1">
      <alignment vertical="center" wrapText="1"/>
    </xf>
    <xf numFmtId="9" fontId="32" fillId="13" borderId="58" xfId="0" applyNumberFormat="1" applyFont="1" applyFill="1" applyBorder="1" applyAlignment="1">
      <alignment horizontal="center" vertical="center" wrapText="1"/>
    </xf>
    <xf numFmtId="9" fontId="32" fillId="13" borderId="57" xfId="0" applyNumberFormat="1" applyFont="1" applyFill="1" applyBorder="1" applyAlignment="1">
      <alignment horizontal="center" vertical="center" wrapText="1"/>
    </xf>
    <xf numFmtId="9" fontId="32" fillId="13" borderId="59" xfId="0" applyNumberFormat="1" applyFont="1" applyFill="1" applyBorder="1" applyAlignment="1">
      <alignment horizontal="center" vertical="center" wrapText="1"/>
    </xf>
    <xf numFmtId="10" fontId="6" fillId="8" borderId="3" xfId="0" applyNumberFormat="1" applyFont="1" applyFill="1" applyBorder="1" applyAlignment="1">
      <alignment horizontal="center" vertical="center"/>
    </xf>
    <xf numFmtId="0" fontId="39" fillId="8" borderId="2" xfId="2" applyFont="1" applyFill="1" applyBorder="1" applyAlignment="1">
      <alignment horizontal="center" vertical="center" textRotation="90" wrapText="1"/>
    </xf>
    <xf numFmtId="0" fontId="39" fillId="8" borderId="3" xfId="2" applyFont="1" applyFill="1" applyBorder="1" applyAlignment="1">
      <alignment horizontal="center" vertical="center" textRotation="90" wrapText="1"/>
    </xf>
    <xf numFmtId="0" fontId="39" fillId="8" borderId="4" xfId="2" applyFont="1" applyFill="1" applyBorder="1" applyAlignment="1">
      <alignment horizontal="center" vertical="center" textRotation="90" wrapText="1"/>
    </xf>
    <xf numFmtId="0" fontId="24" fillId="8" borderId="37" xfId="0" applyFont="1" applyFill="1" applyBorder="1" applyAlignment="1">
      <alignment horizontal="left" vertical="center"/>
    </xf>
    <xf numFmtId="0" fontId="39" fillId="8" borderId="23" xfId="2" applyFont="1" applyFill="1" applyBorder="1" applyAlignment="1">
      <alignment horizontal="center" vertical="center" textRotation="90" wrapText="1"/>
    </xf>
    <xf numFmtId="0" fontId="39" fillId="8" borderId="37" xfId="2" applyFont="1" applyFill="1" applyBorder="1" applyAlignment="1">
      <alignment horizontal="center" vertical="center" textRotation="90" wrapText="1"/>
    </xf>
    <xf numFmtId="0" fontId="39" fillId="8" borderId="38" xfId="2" applyFont="1" applyFill="1" applyBorder="1" applyAlignment="1">
      <alignment horizontal="center" vertical="center" textRotation="90" wrapText="1"/>
    </xf>
    <xf numFmtId="0" fontId="39" fillId="8" borderId="5" xfId="0" applyFont="1" applyFill="1" applyBorder="1" applyAlignment="1">
      <alignment horizontal="center" vertical="center" textRotation="90" wrapText="1"/>
    </xf>
    <xf numFmtId="0" fontId="69" fillId="8" borderId="37" xfId="0" applyFont="1" applyFill="1" applyBorder="1" applyAlignment="1">
      <alignment horizontal="center" vertical="center" wrapText="1"/>
    </xf>
    <xf numFmtId="0" fontId="13" fillId="8" borderId="37" xfId="0" applyFont="1" applyFill="1" applyBorder="1" applyAlignment="1">
      <alignment horizontal="left" vertical="center" wrapText="1"/>
    </xf>
    <xf numFmtId="0" fontId="11" fillId="8" borderId="37" xfId="0" applyFont="1" applyFill="1" applyBorder="1" applyAlignment="1">
      <alignment horizontal="left" vertical="center" wrapText="1"/>
    </xf>
    <xf numFmtId="0" fontId="39" fillId="0" borderId="5" xfId="0" applyFont="1" applyFill="1" applyBorder="1" applyAlignment="1">
      <alignment horizontal="center" vertical="center" textRotation="90" wrapText="1"/>
    </xf>
    <xf numFmtId="0" fontId="39" fillId="0" borderId="5" xfId="0" applyFont="1" applyFill="1" applyBorder="1" applyAlignment="1">
      <alignment horizontal="center" vertical="center" textRotation="90"/>
    </xf>
    <xf numFmtId="0" fontId="32" fillId="0" borderId="31" xfId="2" applyFont="1" applyFill="1" applyBorder="1" applyAlignment="1">
      <alignment horizontal="justify" vertical="center" wrapText="1"/>
    </xf>
    <xf numFmtId="10" fontId="32" fillId="0" borderId="33" xfId="0" applyNumberFormat="1" applyFont="1" applyBorder="1" applyAlignment="1">
      <alignment horizontal="center" vertical="center" wrapText="1"/>
    </xf>
    <xf numFmtId="10" fontId="32" fillId="0" borderId="35" xfId="0" applyNumberFormat="1" applyFont="1" applyBorder="1" applyAlignment="1">
      <alignment horizontal="center" vertical="center" wrapText="1"/>
    </xf>
    <xf numFmtId="10" fontId="32" fillId="0" borderId="34" xfId="0" applyNumberFormat="1" applyFont="1" applyBorder="1" applyAlignment="1">
      <alignment horizontal="center" vertical="center" wrapText="1"/>
    </xf>
    <xf numFmtId="0" fontId="32" fillId="0" borderId="33" xfId="2" applyFont="1" applyFill="1" applyBorder="1" applyAlignment="1">
      <alignment horizontal="left" vertical="center" wrapText="1"/>
    </xf>
    <xf numFmtId="0" fontId="32" fillId="0" borderId="34" xfId="2" applyFont="1" applyFill="1" applyBorder="1" applyAlignment="1">
      <alignment horizontal="left" vertical="center" wrapText="1"/>
    </xf>
    <xf numFmtId="0" fontId="32" fillId="0" borderId="31" xfId="2" applyFont="1" applyFill="1" applyBorder="1" applyAlignment="1">
      <alignment horizontal="left" vertical="center" wrapText="1"/>
    </xf>
    <xf numFmtId="0" fontId="32" fillId="0" borderId="31" xfId="0" applyFont="1" applyBorder="1" applyAlignment="1">
      <alignment horizontal="left" vertical="center" wrapText="1"/>
    </xf>
    <xf numFmtId="0" fontId="13" fillId="8" borderId="37" xfId="0" applyFont="1" applyFill="1" applyBorder="1" applyAlignment="1">
      <alignment horizontal="center" vertical="center"/>
    </xf>
    <xf numFmtId="10" fontId="32" fillId="0" borderId="31" xfId="2" applyNumberFormat="1" applyFont="1" applyFill="1" applyBorder="1" applyAlignment="1">
      <alignment horizontal="center" vertical="center" wrapText="1"/>
    </xf>
    <xf numFmtId="0" fontId="32" fillId="8" borderId="31" xfId="0" applyFont="1" applyFill="1" applyBorder="1" applyAlignment="1">
      <alignment horizontal="center" vertical="center" wrapText="1"/>
    </xf>
    <xf numFmtId="0" fontId="32" fillId="0" borderId="31" xfId="0" applyFont="1" applyBorder="1" applyAlignment="1">
      <alignment horizontal="justify" vertical="center" wrapText="1"/>
    </xf>
    <xf numFmtId="0" fontId="10" fillId="3" borderId="31"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5" xfId="0" applyFont="1" applyFill="1" applyBorder="1" applyAlignment="1">
      <alignment horizontal="center" vertical="center"/>
    </xf>
    <xf numFmtId="0" fontId="21" fillId="5" borderId="34" xfId="0" applyFont="1" applyFill="1" applyBorder="1" applyAlignment="1">
      <alignment horizontal="center" vertical="center" wrapText="1"/>
    </xf>
    <xf numFmtId="0" fontId="39" fillId="8" borderId="42" xfId="2" applyFont="1" applyFill="1" applyBorder="1" applyAlignment="1">
      <alignment horizontal="center" vertical="center" textRotation="90" wrapText="1"/>
    </xf>
    <xf numFmtId="0" fontId="15" fillId="8" borderId="37" xfId="2" applyFont="1" applyFill="1" applyBorder="1" applyAlignment="1">
      <alignment horizontal="center" vertical="center" textRotation="90" wrapText="1"/>
    </xf>
    <xf numFmtId="0" fontId="70" fillId="0" borderId="31" xfId="2" applyFont="1" applyFill="1" applyBorder="1" applyAlignment="1">
      <alignment horizontal="left" vertical="center" wrapText="1"/>
    </xf>
    <xf numFmtId="0" fontId="25" fillId="0" borderId="31" xfId="2" applyFont="1" applyFill="1" applyBorder="1" applyAlignment="1">
      <alignment horizontal="center" vertical="center" wrapText="1"/>
    </xf>
    <xf numFmtId="0" fontId="39" fillId="8" borderId="42" xfId="0" applyFont="1" applyFill="1" applyBorder="1" applyAlignment="1">
      <alignment horizontal="center" vertical="center" textRotation="90" wrapText="1"/>
    </xf>
    <xf numFmtId="0" fontId="32" fillId="0" borderId="31" xfId="2" applyFont="1" applyFill="1" applyBorder="1" applyAlignment="1">
      <alignment horizontal="center" vertical="center" wrapText="1"/>
    </xf>
    <xf numFmtId="0" fontId="25" fillId="8" borderId="35" xfId="2" applyFont="1" applyFill="1" applyBorder="1" applyAlignment="1">
      <alignment horizontal="center" vertical="center" wrapText="1"/>
    </xf>
    <xf numFmtId="0" fontId="74" fillId="8" borderId="33" xfId="2" applyFont="1" applyFill="1" applyBorder="1" applyAlignment="1">
      <alignment horizontal="center" vertical="center" wrapText="1"/>
    </xf>
    <xf numFmtId="0" fontId="74" fillId="8" borderId="35" xfId="2" applyFont="1" applyFill="1" applyBorder="1" applyAlignment="1">
      <alignment horizontal="center" vertical="center" wrapText="1"/>
    </xf>
    <xf numFmtId="165" fontId="32" fillId="8" borderId="33" xfId="10" applyNumberFormat="1" applyFont="1" applyFill="1" applyBorder="1" applyAlignment="1">
      <alignment horizontal="center" vertical="center" wrapText="1"/>
    </xf>
    <xf numFmtId="165" fontId="32" fillId="8" borderId="35" xfId="10" applyNumberFormat="1" applyFont="1" applyFill="1" applyBorder="1" applyAlignment="1">
      <alignment horizontal="center" vertical="center" wrapText="1"/>
    </xf>
    <xf numFmtId="0" fontId="32" fillId="13" borderId="58" xfId="0" applyFont="1" applyFill="1" applyBorder="1" applyAlignment="1">
      <alignment horizontal="center" vertical="center" wrapText="1"/>
    </xf>
    <xf numFmtId="0" fontId="32" fillId="13" borderId="57" xfId="0" applyFont="1" applyFill="1" applyBorder="1" applyAlignment="1">
      <alignment horizontal="center" vertical="center" wrapText="1"/>
    </xf>
    <xf numFmtId="0" fontId="32" fillId="13" borderId="59" xfId="0" applyFont="1" applyFill="1" applyBorder="1" applyAlignment="1">
      <alignment horizontal="center" vertical="center" wrapText="1"/>
    </xf>
    <xf numFmtId="0" fontId="82" fillId="10" borderId="42" xfId="0" applyFont="1" applyFill="1" applyBorder="1" applyAlignment="1">
      <alignment horizontal="center" vertical="center" textRotation="90" wrapText="1"/>
    </xf>
    <xf numFmtId="0" fontId="82" fillId="10" borderId="3" xfId="0" applyFont="1" applyFill="1" applyBorder="1" applyAlignment="1">
      <alignment horizontal="center" vertical="center" textRotation="90" wrapText="1"/>
    </xf>
    <xf numFmtId="0" fontId="82" fillId="10" borderId="2" xfId="0" applyFont="1" applyFill="1" applyBorder="1" applyAlignment="1">
      <alignment horizontal="center" vertical="center" textRotation="90" wrapText="1"/>
    </xf>
    <xf numFmtId="0" fontId="83" fillId="10" borderId="2" xfId="0" applyFont="1" applyFill="1" applyBorder="1" applyAlignment="1">
      <alignment horizontal="center" vertical="center" textRotation="90" wrapText="1"/>
    </xf>
    <xf numFmtId="0" fontId="83" fillId="10" borderId="3" xfId="0" applyFont="1" applyFill="1" applyBorder="1" applyAlignment="1">
      <alignment horizontal="center" vertical="center" textRotation="90" wrapText="1"/>
    </xf>
    <xf numFmtId="0" fontId="83" fillId="10" borderId="4" xfId="0" applyFont="1" applyFill="1" applyBorder="1" applyAlignment="1">
      <alignment horizontal="center" vertical="center" textRotation="90" wrapText="1"/>
    </xf>
    <xf numFmtId="0" fontId="82" fillId="8" borderId="42" xfId="0" applyFont="1" applyFill="1" applyBorder="1" applyAlignment="1">
      <alignment horizontal="center" vertical="center" textRotation="90" wrapText="1"/>
    </xf>
    <xf numFmtId="0" fontId="82" fillId="8" borderId="3" xfId="0" applyFont="1" applyFill="1" applyBorder="1" applyAlignment="1">
      <alignment horizontal="center" vertical="center" textRotation="90" wrapText="1"/>
    </xf>
    <xf numFmtId="0" fontId="83" fillId="8" borderId="2" xfId="0" applyFont="1" applyFill="1" applyBorder="1" applyAlignment="1">
      <alignment horizontal="center" vertical="center" textRotation="90" wrapText="1"/>
    </xf>
    <xf numFmtId="0" fontId="83" fillId="8" borderId="3" xfId="0" applyFont="1" applyFill="1" applyBorder="1" applyAlignment="1">
      <alignment horizontal="center" vertical="center" textRotation="90" wrapText="1"/>
    </xf>
    <xf numFmtId="0" fontId="83" fillId="8" borderId="4" xfId="0" applyFont="1" applyFill="1" applyBorder="1" applyAlignment="1">
      <alignment horizontal="center" vertical="center" textRotation="90" wrapText="1"/>
    </xf>
    <xf numFmtId="10" fontId="6" fillId="0" borderId="0" xfId="0" applyNumberFormat="1" applyFont="1" applyAlignment="1">
      <alignment horizontal="center" vertical="center"/>
    </xf>
    <xf numFmtId="10" fontId="6" fillId="8" borderId="0" xfId="0" applyNumberFormat="1" applyFont="1" applyFill="1" applyAlignment="1">
      <alignment horizontal="center" vertical="center"/>
    </xf>
    <xf numFmtId="0" fontId="14" fillId="8" borderId="0" xfId="0" applyFont="1" applyFill="1" applyAlignment="1">
      <alignment horizontal="center" vertical="center"/>
    </xf>
    <xf numFmtId="0" fontId="32" fillId="0" borderId="22" xfId="0" applyFont="1" applyBorder="1" applyAlignment="1">
      <alignment horizontal="justify" vertical="center" wrapText="1"/>
    </xf>
    <xf numFmtId="10" fontId="32" fillId="8" borderId="22" xfId="0" applyNumberFormat="1" applyFont="1" applyFill="1" applyBorder="1" applyAlignment="1">
      <alignment horizontal="center" vertical="center" wrapText="1"/>
    </xf>
    <xf numFmtId="0" fontId="32" fillId="8" borderId="22" xfId="0" applyFont="1" applyFill="1" applyBorder="1" applyAlignment="1">
      <alignment horizontal="center" vertical="center" wrapText="1"/>
    </xf>
    <xf numFmtId="0" fontId="31" fillId="0" borderId="22" xfId="0" applyFont="1" applyFill="1" applyBorder="1" applyAlignment="1">
      <alignment horizontal="justify" vertical="center" wrapText="1"/>
    </xf>
    <xf numFmtId="0" fontId="32" fillId="0" borderId="22" xfId="0" applyFont="1" applyFill="1" applyBorder="1" applyAlignment="1">
      <alignment horizontal="center" vertical="center" wrapText="1"/>
    </xf>
    <xf numFmtId="0" fontId="32" fillId="0" borderId="22" xfId="0" applyFont="1" applyBorder="1" applyAlignment="1">
      <alignment horizontal="center" vertical="center" wrapText="1"/>
    </xf>
    <xf numFmtId="10" fontId="32" fillId="0" borderId="22" xfId="0" applyNumberFormat="1" applyFont="1" applyBorder="1" applyAlignment="1">
      <alignment horizontal="center" vertical="center" wrapText="1"/>
    </xf>
    <xf numFmtId="0" fontId="32" fillId="8" borderId="25" xfId="0" applyFont="1" applyFill="1" applyBorder="1" applyAlignment="1">
      <alignment horizontal="center" vertical="center" wrapText="1"/>
    </xf>
    <xf numFmtId="0" fontId="32" fillId="8" borderId="27" xfId="0" applyFont="1" applyFill="1" applyBorder="1" applyAlignment="1">
      <alignment horizontal="center" vertical="center" wrapText="1"/>
    </xf>
    <xf numFmtId="0" fontId="32" fillId="8" borderId="29" xfId="0" applyFont="1" applyFill="1" applyBorder="1" applyAlignment="1">
      <alignment horizontal="center" vertical="center" wrapText="1"/>
    </xf>
    <xf numFmtId="0" fontId="10" fillId="3" borderId="22" xfId="0" applyFont="1" applyFill="1" applyBorder="1" applyAlignment="1">
      <alignment horizontal="center" vertical="center"/>
    </xf>
    <xf numFmtId="0" fontId="10" fillId="4" borderId="40" xfId="0" applyFont="1" applyFill="1" applyBorder="1" applyAlignment="1">
      <alignment horizontal="center" vertical="center"/>
    </xf>
    <xf numFmtId="0" fontId="10" fillId="4" borderId="41" xfId="0" applyFont="1" applyFill="1" applyBorder="1" applyAlignment="1">
      <alignment horizontal="center" vertical="center"/>
    </xf>
    <xf numFmtId="0" fontId="21" fillId="5" borderId="22" xfId="0" applyFont="1" applyFill="1" applyBorder="1" applyAlignment="1">
      <alignment horizontal="center" vertical="center" wrapText="1"/>
    </xf>
    <xf numFmtId="0" fontId="40" fillId="8" borderId="3" xfId="0" applyFont="1" applyFill="1" applyBorder="1" applyAlignment="1">
      <alignment horizontal="center" vertical="center" textRotation="90"/>
    </xf>
    <xf numFmtId="0" fontId="40" fillId="8" borderId="4" xfId="0" applyFont="1" applyFill="1" applyBorder="1" applyAlignment="1">
      <alignment horizontal="center" vertical="center" textRotation="90"/>
    </xf>
    <xf numFmtId="0" fontId="39" fillId="10" borderId="2" xfId="0" applyFont="1" applyFill="1" applyBorder="1" applyAlignment="1">
      <alignment horizontal="center" vertical="center" textRotation="90" wrapText="1"/>
    </xf>
    <xf numFmtId="0" fontId="39" fillId="10" borderId="3" xfId="0" applyFont="1" applyFill="1" applyBorder="1" applyAlignment="1">
      <alignment horizontal="center" vertical="center" textRotation="90" wrapText="1"/>
    </xf>
    <xf numFmtId="10" fontId="32" fillId="0" borderId="22" xfId="0" applyNumberFormat="1" applyFont="1" applyFill="1" applyBorder="1" applyAlignment="1">
      <alignment horizontal="center" vertical="center" wrapText="1"/>
    </xf>
    <xf numFmtId="0" fontId="32" fillId="0" borderId="22" xfId="0" applyFont="1" applyFill="1" applyBorder="1" applyAlignment="1">
      <alignment horizontal="justify" vertical="center" wrapText="1"/>
    </xf>
    <xf numFmtId="0" fontId="32" fillId="0" borderId="25" xfId="0" applyFont="1" applyFill="1" applyBorder="1" applyAlignment="1">
      <alignment horizontal="center" vertical="center" wrapText="1"/>
    </xf>
    <xf numFmtId="0" fontId="32" fillId="0" borderId="27" xfId="0" applyFont="1" applyFill="1" applyBorder="1" applyAlignment="1">
      <alignment horizontal="center" vertical="center" wrapText="1"/>
    </xf>
    <xf numFmtId="0" fontId="89" fillId="10" borderId="25" xfId="0" applyFont="1" applyFill="1" applyBorder="1" applyAlignment="1">
      <alignment horizontal="center" vertical="center" wrapText="1"/>
    </xf>
    <xf numFmtId="0" fontId="89" fillId="10" borderId="27" xfId="0" applyFont="1" applyFill="1" applyBorder="1" applyAlignment="1">
      <alignment horizontal="center" vertical="center" wrapText="1"/>
    </xf>
    <xf numFmtId="0" fontId="25" fillId="0" borderId="22"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29"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27" xfId="0" applyFont="1" applyBorder="1" applyAlignment="1">
      <alignment horizontal="center" vertical="center" wrapText="1"/>
    </xf>
    <xf numFmtId="0" fontId="81" fillId="10" borderId="2" xfId="0" applyFont="1" applyFill="1" applyBorder="1" applyAlignment="1">
      <alignment horizontal="center" vertical="center" textRotation="90" wrapText="1"/>
    </xf>
    <xf numFmtId="0" fontId="81" fillId="10" borderId="3" xfId="0" applyFont="1" applyFill="1" applyBorder="1" applyAlignment="1">
      <alignment horizontal="center" vertical="center" textRotation="90" wrapText="1"/>
    </xf>
    <xf numFmtId="0" fontId="81" fillId="10" borderId="4" xfId="0" applyFont="1" applyFill="1" applyBorder="1" applyAlignment="1">
      <alignment horizontal="center" vertical="center" textRotation="90" wrapText="1"/>
    </xf>
    <xf numFmtId="0" fontId="37" fillId="0" borderId="22" xfId="0" applyFont="1" applyBorder="1" applyAlignment="1">
      <alignment horizontal="center" vertical="center" wrapText="1"/>
    </xf>
    <xf numFmtId="0" fontId="32" fillId="0" borderId="29" xfId="0" applyFont="1" applyBorder="1" applyAlignment="1">
      <alignment horizontal="center" vertical="center" wrapText="1"/>
    </xf>
    <xf numFmtId="0" fontId="82" fillId="8" borderId="2" xfId="0" applyFont="1" applyFill="1" applyBorder="1" applyAlignment="1">
      <alignment horizontal="center" vertical="center" textRotation="90" wrapText="1"/>
    </xf>
    <xf numFmtId="0" fontId="82" fillId="8" borderId="4" xfId="0" applyFont="1" applyFill="1" applyBorder="1" applyAlignment="1">
      <alignment horizontal="center" vertical="center" textRotation="90" wrapText="1"/>
    </xf>
    <xf numFmtId="0" fontId="81" fillId="8" borderId="3" xfId="0" applyFont="1" applyFill="1" applyBorder="1" applyAlignment="1">
      <alignment horizontal="center" vertical="center" textRotation="90" wrapText="1"/>
    </xf>
    <xf numFmtId="0" fontId="81" fillId="8" borderId="4" xfId="0" applyFont="1" applyFill="1" applyBorder="1" applyAlignment="1">
      <alignment horizontal="center" vertical="center" textRotation="90" wrapText="1"/>
    </xf>
    <xf numFmtId="0" fontId="20" fillId="10" borderId="25" xfId="0" applyFont="1" applyFill="1" applyBorder="1" applyAlignment="1">
      <alignment horizontal="center" vertical="center" wrapText="1"/>
    </xf>
    <xf numFmtId="0" fontId="20" fillId="10" borderId="27" xfId="0" applyFont="1" applyFill="1" applyBorder="1" applyAlignment="1">
      <alignment horizontal="center" vertical="center" wrapText="1"/>
    </xf>
    <xf numFmtId="0" fontId="20" fillId="10" borderId="29" xfId="0" applyFont="1" applyFill="1" applyBorder="1" applyAlignment="1">
      <alignment horizontal="center" vertical="center" wrapText="1"/>
    </xf>
    <xf numFmtId="0" fontId="31" fillId="0" borderId="25" xfId="0" applyFont="1" applyBorder="1" applyAlignment="1">
      <alignment horizontal="center" vertical="center" wrapText="1"/>
    </xf>
    <xf numFmtId="0" fontId="31" fillId="0" borderId="27" xfId="0" applyFont="1" applyBorder="1" applyAlignment="1">
      <alignment horizontal="center" vertical="center" wrapText="1"/>
    </xf>
    <xf numFmtId="0" fontId="25" fillId="10" borderId="25" xfId="0" applyFont="1" applyFill="1" applyBorder="1" applyAlignment="1">
      <alignment horizontal="center" vertical="center" wrapText="1"/>
    </xf>
    <xf numFmtId="0" fontId="25" fillId="10" borderId="27" xfId="0" applyFont="1" applyFill="1" applyBorder="1" applyAlignment="1">
      <alignment horizontal="center" vertical="center" wrapText="1"/>
    </xf>
    <xf numFmtId="0" fontId="25" fillId="10" borderId="29" xfId="0" applyFont="1" applyFill="1" applyBorder="1" applyAlignment="1">
      <alignment horizontal="center" vertical="center" wrapText="1"/>
    </xf>
    <xf numFmtId="10" fontId="89" fillId="10" borderId="25" xfId="0" applyNumberFormat="1" applyFont="1" applyFill="1" applyBorder="1" applyAlignment="1">
      <alignment horizontal="center" vertical="center" wrapText="1"/>
    </xf>
    <xf numFmtId="10" fontId="89" fillId="10" borderId="27" xfId="0" applyNumberFormat="1" applyFont="1" applyFill="1" applyBorder="1" applyAlignment="1">
      <alignment horizontal="center" vertical="center" wrapText="1"/>
    </xf>
    <xf numFmtId="0" fontId="32" fillId="8" borderId="25" xfId="0" applyFont="1" applyFill="1" applyBorder="1" applyAlignment="1">
      <alignment horizontal="left" vertical="center" wrapText="1"/>
    </xf>
    <xf numFmtId="0" fontId="32" fillId="8" borderId="29" xfId="0" applyFont="1" applyFill="1" applyBorder="1" applyAlignment="1">
      <alignment horizontal="left" vertical="center" wrapText="1"/>
    </xf>
    <xf numFmtId="0" fontId="32" fillId="0" borderId="25" xfId="0" applyFont="1" applyFill="1" applyBorder="1" applyAlignment="1">
      <alignment horizontal="left" vertical="center" wrapText="1"/>
    </xf>
    <xf numFmtId="0" fontId="32" fillId="0" borderId="27" xfId="0" applyFont="1" applyFill="1" applyBorder="1" applyAlignment="1">
      <alignment horizontal="left" vertical="center" wrapText="1"/>
    </xf>
    <xf numFmtId="0" fontId="88" fillId="10" borderId="83" xfId="0" applyFont="1" applyFill="1" applyBorder="1" applyAlignment="1">
      <alignment horizontal="center" vertical="center" wrapText="1"/>
    </xf>
    <xf numFmtId="0" fontId="88" fillId="10" borderId="84" xfId="0" applyFont="1" applyFill="1" applyBorder="1" applyAlignment="1">
      <alignment horizontal="center" vertical="center" wrapText="1"/>
    </xf>
    <xf numFmtId="0" fontId="32" fillId="0" borderId="97" xfId="0" applyFont="1" applyFill="1" applyBorder="1" applyAlignment="1">
      <alignment horizontal="center" vertical="center" wrapText="1"/>
    </xf>
    <xf numFmtId="0" fontId="32" fillId="0" borderId="98" xfId="0" applyFont="1" applyFill="1" applyBorder="1" applyAlignment="1">
      <alignment horizontal="center" vertical="center" wrapText="1"/>
    </xf>
    <xf numFmtId="0" fontId="25" fillId="0" borderId="25" xfId="0" applyFont="1" applyBorder="1" applyAlignment="1">
      <alignment horizontal="center" vertical="center" wrapText="1"/>
    </xf>
    <xf numFmtId="0" fontId="25" fillId="0" borderId="25"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32" fillId="0" borderId="29" xfId="0" applyFont="1" applyFill="1" applyBorder="1" applyAlignment="1">
      <alignment horizontal="center" vertical="center" wrapText="1"/>
    </xf>
    <xf numFmtId="10" fontId="32" fillId="0" borderId="99" xfId="0" applyNumberFormat="1" applyFont="1" applyBorder="1" applyAlignment="1">
      <alignment horizontal="center" vertical="center" wrapText="1"/>
    </xf>
    <xf numFmtId="10" fontId="32" fillId="0" borderId="61" xfId="0" applyNumberFormat="1" applyFont="1" applyBorder="1" applyAlignment="1">
      <alignment horizontal="center" vertical="center" wrapText="1"/>
    </xf>
    <xf numFmtId="10" fontId="32" fillId="0" borderId="100" xfId="0" applyNumberFormat="1" applyFont="1" applyBorder="1" applyAlignment="1">
      <alignment horizontal="center" vertical="center" wrapText="1"/>
    </xf>
    <xf numFmtId="0" fontId="20" fillId="10" borderId="63" xfId="0" applyFont="1" applyFill="1" applyBorder="1" applyAlignment="1">
      <alignment horizontal="center" vertical="center" wrapText="1"/>
    </xf>
    <xf numFmtId="0" fontId="39" fillId="8" borderId="1" xfId="0" applyFont="1" applyFill="1" applyBorder="1" applyAlignment="1">
      <alignment horizontal="center" vertical="center" textRotation="90" wrapText="1"/>
    </xf>
    <xf numFmtId="0" fontId="32" fillId="8" borderId="25" xfId="0" applyFont="1" applyFill="1" applyBorder="1" applyAlignment="1">
      <alignment horizontal="center" vertical="center" wrapText="1" readingOrder="1"/>
    </xf>
    <xf numFmtId="0" fontId="32" fillId="8" borderId="27" xfId="0" applyFont="1" applyFill="1" applyBorder="1" applyAlignment="1">
      <alignment horizontal="center" vertical="center" wrapText="1" readingOrder="1"/>
    </xf>
    <xf numFmtId="0" fontId="32" fillId="8" borderId="22" xfId="0" applyFont="1" applyFill="1" applyBorder="1" applyAlignment="1">
      <alignment horizontal="center" vertical="center" wrapText="1" readingOrder="1"/>
    </xf>
    <xf numFmtId="10" fontId="32" fillId="8" borderId="25" xfId="0" applyNumberFormat="1" applyFont="1" applyFill="1" applyBorder="1" applyAlignment="1" applyProtection="1">
      <alignment horizontal="center" vertical="center" wrapText="1"/>
      <protection locked="0"/>
    </xf>
    <xf numFmtId="10" fontId="32" fillId="8" borderId="27" xfId="0" applyNumberFormat="1" applyFont="1" applyFill="1" applyBorder="1" applyAlignment="1" applyProtection="1">
      <alignment horizontal="center" vertical="center" wrapText="1"/>
      <protection locked="0"/>
    </xf>
    <xf numFmtId="0" fontId="39" fillId="11" borderId="2" xfId="0" applyFont="1" applyFill="1" applyBorder="1" applyAlignment="1">
      <alignment horizontal="center" vertical="center" textRotation="90" wrapText="1"/>
    </xf>
    <xf numFmtId="0" fontId="39" fillId="11" borderId="4" xfId="0" applyFont="1" applyFill="1" applyBorder="1" applyAlignment="1">
      <alignment horizontal="center" vertical="center" textRotation="90" wrapText="1"/>
    </xf>
    <xf numFmtId="0" fontId="39" fillId="11" borderId="3" xfId="0" applyFont="1" applyFill="1" applyBorder="1" applyAlignment="1">
      <alignment horizontal="center" vertical="center" textRotation="90" wrapText="1"/>
    </xf>
    <xf numFmtId="0" fontId="52" fillId="8" borderId="2" xfId="0" applyFont="1" applyFill="1" applyBorder="1" applyAlignment="1">
      <alignment horizontal="center" vertical="center" textRotation="90" wrapText="1"/>
    </xf>
    <xf numFmtId="0" fontId="52" fillId="8" borderId="4" xfId="0" applyFont="1" applyFill="1" applyBorder="1" applyAlignment="1">
      <alignment horizontal="center" vertical="center" textRotation="90" wrapText="1"/>
    </xf>
    <xf numFmtId="0" fontId="32" fillId="8" borderId="22" xfId="0" applyFont="1" applyFill="1" applyBorder="1" applyAlignment="1">
      <alignment horizontal="left" vertical="center" wrapText="1" readingOrder="1"/>
    </xf>
    <xf numFmtId="0" fontId="37" fillId="8" borderId="22" xfId="0" applyFont="1" applyFill="1" applyBorder="1" applyAlignment="1">
      <alignment horizontal="center" vertical="center" wrapText="1" readingOrder="1"/>
    </xf>
    <xf numFmtId="0" fontId="37" fillId="8" borderId="71" xfId="0" applyFont="1" applyFill="1" applyBorder="1" applyAlignment="1">
      <alignment horizontal="center" vertical="center" wrapText="1" readingOrder="1"/>
    </xf>
    <xf numFmtId="0" fontId="37" fillId="8" borderId="22" xfId="0" applyFont="1" applyFill="1" applyBorder="1" applyAlignment="1">
      <alignment horizontal="center" vertical="center" wrapText="1"/>
    </xf>
    <xf numFmtId="0" fontId="32" fillId="8" borderId="25" xfId="0" applyFont="1" applyFill="1" applyBorder="1" applyAlignment="1">
      <alignment horizontal="left" vertical="center" wrapText="1" readingOrder="1"/>
    </xf>
    <xf numFmtId="10" fontId="32" fillId="8" borderId="22" xfId="0" applyNumberFormat="1" applyFont="1" applyFill="1" applyBorder="1" applyAlignment="1" applyProtection="1">
      <alignment horizontal="center" vertical="center" wrapText="1"/>
      <protection locked="0"/>
    </xf>
    <xf numFmtId="0" fontId="32" fillId="8" borderId="2" xfId="0" applyFont="1" applyFill="1" applyBorder="1" applyAlignment="1">
      <alignment horizontal="center" vertical="center" wrapText="1" readingOrder="1"/>
    </xf>
    <xf numFmtId="0" fontId="32" fillId="8" borderId="3" xfId="0" applyFont="1" applyFill="1" applyBorder="1" applyAlignment="1">
      <alignment horizontal="center" vertical="center" wrapText="1" readingOrder="1"/>
    </xf>
    <xf numFmtId="0" fontId="32" fillId="8" borderId="4" xfId="0" applyFont="1" applyFill="1" applyBorder="1" applyAlignment="1">
      <alignment horizontal="center" vertical="center" wrapText="1" readingOrder="1"/>
    </xf>
    <xf numFmtId="10" fontId="32" fillId="8" borderId="73" xfId="0" applyNumberFormat="1" applyFont="1" applyFill="1" applyBorder="1" applyAlignment="1" applyProtection="1">
      <alignment horizontal="center" vertical="center" wrapText="1"/>
      <protection locked="0"/>
    </xf>
    <xf numFmtId="10" fontId="32" fillId="8" borderId="72" xfId="0" applyNumberFormat="1" applyFont="1" applyFill="1" applyBorder="1" applyAlignment="1" applyProtection="1">
      <alignment horizontal="center" vertical="center" wrapText="1"/>
      <protection locked="0"/>
    </xf>
    <xf numFmtId="0" fontId="32" fillId="8" borderId="2" xfId="0" applyFont="1" applyFill="1" applyBorder="1" applyAlignment="1">
      <alignment vertical="center" wrapText="1" readingOrder="1"/>
    </xf>
    <xf numFmtId="0" fontId="32" fillId="8" borderId="4" xfId="0" applyFont="1" applyFill="1" applyBorder="1" applyAlignment="1">
      <alignment vertical="center" wrapText="1" readingOrder="1"/>
    </xf>
    <xf numFmtId="0" fontId="32" fillId="8" borderId="22" xfId="0" applyFont="1" applyFill="1" applyBorder="1" applyAlignment="1">
      <alignment horizontal="left" vertical="center" wrapText="1"/>
    </xf>
    <xf numFmtId="0" fontId="37" fillId="8" borderId="22" xfId="0" applyFont="1" applyFill="1" applyBorder="1" applyAlignment="1">
      <alignment horizontal="left" vertical="center" wrapText="1"/>
    </xf>
    <xf numFmtId="0" fontId="32" fillId="0" borderId="25" xfId="0" applyFont="1" applyFill="1" applyBorder="1" applyAlignment="1">
      <alignment horizontal="center" vertical="center" wrapText="1" readingOrder="1"/>
    </xf>
    <xf numFmtId="0" fontId="32" fillId="0" borderId="27" xfId="0" applyFont="1" applyFill="1" applyBorder="1" applyAlignment="1">
      <alignment horizontal="center" vertical="center" wrapText="1" readingOrder="1"/>
    </xf>
    <xf numFmtId="0" fontId="86" fillId="11" borderId="2" xfId="0" applyFont="1" applyFill="1" applyBorder="1" applyAlignment="1">
      <alignment horizontal="center" vertical="center" textRotation="90" wrapText="1"/>
    </xf>
    <xf numFmtId="0" fontId="86" fillId="11" borderId="3" xfId="0" applyFont="1" applyFill="1" applyBorder="1" applyAlignment="1">
      <alignment horizontal="center" vertical="center" textRotation="90" wrapText="1"/>
    </xf>
    <xf numFmtId="0" fontId="86" fillId="11" borderId="4" xfId="0" applyFont="1" applyFill="1" applyBorder="1" applyAlignment="1">
      <alignment horizontal="center" vertical="center" textRotation="90" wrapText="1"/>
    </xf>
    <xf numFmtId="0" fontId="85" fillId="10" borderId="25" xfId="0" applyFont="1" applyFill="1" applyBorder="1" applyAlignment="1">
      <alignment horizontal="center" vertical="center" wrapText="1"/>
    </xf>
    <xf numFmtId="0" fontId="85" fillId="10" borderId="27" xfId="0" applyFont="1" applyFill="1" applyBorder="1" applyAlignment="1">
      <alignment horizontal="center" vertical="center" wrapText="1"/>
    </xf>
    <xf numFmtId="0" fontId="85" fillId="10" borderId="63" xfId="0" applyFont="1" applyFill="1" applyBorder="1" applyAlignment="1">
      <alignment horizontal="center" vertical="center" wrapText="1"/>
    </xf>
    <xf numFmtId="0" fontId="32" fillId="8" borderId="29" xfId="0" applyFont="1" applyFill="1" applyBorder="1" applyAlignment="1">
      <alignment horizontal="center" vertical="center" wrapText="1" readingOrder="1"/>
    </xf>
    <xf numFmtId="9" fontId="37" fillId="8" borderId="22" xfId="0" applyNumberFormat="1" applyFont="1" applyFill="1" applyBorder="1" applyAlignment="1">
      <alignment horizontal="center" vertical="center" wrapText="1"/>
    </xf>
    <xf numFmtId="9" fontId="37" fillId="8" borderId="22" xfId="0" applyNumberFormat="1" applyFont="1" applyFill="1" applyBorder="1" applyAlignment="1">
      <alignment horizontal="left" vertical="center" wrapText="1"/>
    </xf>
    <xf numFmtId="1" fontId="32" fillId="8" borderId="2" xfId="5" applyNumberFormat="1" applyFont="1" applyFill="1" applyBorder="1" applyAlignment="1">
      <alignment horizontal="center" vertical="center" wrapText="1"/>
    </xf>
    <xf numFmtId="1" fontId="32" fillId="8" borderId="3" xfId="5" applyNumberFormat="1" applyFont="1" applyFill="1" applyBorder="1" applyAlignment="1">
      <alignment horizontal="center" vertical="center" wrapText="1"/>
    </xf>
    <xf numFmtId="1" fontId="32" fillId="8" borderId="4" xfId="5" applyNumberFormat="1" applyFont="1" applyFill="1" applyBorder="1" applyAlignment="1">
      <alignment horizontal="center" vertical="center" wrapText="1"/>
    </xf>
    <xf numFmtId="0" fontId="32" fillId="8" borderId="2" xfId="5" applyFont="1" applyFill="1" applyBorder="1" applyAlignment="1">
      <alignment horizontal="center" vertical="center" wrapText="1"/>
    </xf>
    <xf numFmtId="0" fontId="32" fillId="8" borderId="3" xfId="5" applyFont="1" applyFill="1" applyBorder="1" applyAlignment="1">
      <alignment horizontal="center" vertical="center" wrapText="1"/>
    </xf>
    <xf numFmtId="0" fontId="32" fillId="8" borderId="4" xfId="5" applyFont="1" applyFill="1" applyBorder="1" applyAlignment="1">
      <alignment horizontal="center" vertical="center" wrapText="1"/>
    </xf>
    <xf numFmtId="1" fontId="32" fillId="0" borderId="1" xfId="5" applyNumberFormat="1" applyFont="1" applyBorder="1" applyAlignment="1">
      <alignment horizontal="center" vertical="center" wrapText="1"/>
    </xf>
    <xf numFmtId="0" fontId="32" fillId="8" borderId="1" xfId="5" applyFont="1" applyFill="1" applyBorder="1" applyAlignment="1">
      <alignment horizontal="center" vertical="center" wrapText="1"/>
    </xf>
    <xf numFmtId="0" fontId="32" fillId="0" borderId="1" xfId="5" applyFont="1" applyBorder="1" applyAlignment="1">
      <alignment horizontal="center" vertical="center" wrapText="1"/>
    </xf>
    <xf numFmtId="164" fontId="32" fillId="0" borderId="2" xfId="3" applyNumberFormat="1" applyFont="1" applyFill="1" applyBorder="1" applyAlignment="1">
      <alignment horizontal="center" vertical="center" wrapText="1"/>
    </xf>
    <xf numFmtId="164" fontId="32" fillId="0" borderId="4" xfId="3" applyNumberFormat="1" applyFont="1" applyFill="1" applyBorder="1" applyAlignment="1">
      <alignment horizontal="center" vertical="center" wrapText="1"/>
    </xf>
    <xf numFmtId="164" fontId="32" fillId="0" borderId="3" xfId="3" applyNumberFormat="1" applyFont="1" applyFill="1" applyBorder="1" applyAlignment="1">
      <alignment horizontal="center" vertical="center" wrapText="1"/>
    </xf>
    <xf numFmtId="0" fontId="32" fillId="0" borderId="2" xfId="5" applyFont="1" applyBorder="1" applyAlignment="1">
      <alignment horizontal="center" vertical="top" wrapText="1"/>
    </xf>
    <xf numFmtId="0" fontId="32" fillId="0" borderId="3" xfId="5" applyFont="1" applyBorder="1" applyAlignment="1">
      <alignment horizontal="center" vertical="top" wrapText="1"/>
    </xf>
    <xf numFmtId="0" fontId="32" fillId="0" borderId="4" xfId="5" applyFont="1" applyBorder="1" applyAlignment="1">
      <alignment horizontal="center" vertical="top" wrapText="1"/>
    </xf>
    <xf numFmtId="0" fontId="32" fillId="8" borderId="22" xfId="0" applyFont="1" applyFill="1" applyBorder="1" applyAlignment="1">
      <alignment horizontal="justify" vertical="top" wrapText="1"/>
    </xf>
    <xf numFmtId="0" fontId="32" fillId="8" borderId="22" xfId="0" applyFont="1" applyFill="1" applyBorder="1" applyAlignment="1">
      <alignment horizontal="justify" vertical="center" wrapText="1"/>
    </xf>
    <xf numFmtId="164" fontId="32" fillId="0" borderId="1" xfId="3" applyNumberFormat="1" applyFont="1" applyFill="1" applyBorder="1" applyAlignment="1">
      <alignment horizontal="center" vertical="center" wrapText="1"/>
    </xf>
    <xf numFmtId="0" fontId="32" fillId="0" borderId="22" xfId="0" applyFont="1" applyBorder="1" applyAlignment="1">
      <alignment horizontal="center" vertical="center" wrapText="1" readingOrder="1"/>
    </xf>
    <xf numFmtId="10" fontId="32" fillId="0" borderId="22" xfId="0" applyNumberFormat="1" applyFont="1" applyBorder="1" applyAlignment="1">
      <alignment horizontal="center" vertical="center" wrapText="1" readingOrder="1"/>
    </xf>
    <xf numFmtId="0" fontId="32" fillId="0" borderId="22" xfId="0" applyFont="1" applyBorder="1" applyAlignment="1">
      <alignment horizontal="justify" vertical="center" wrapText="1" readingOrder="1"/>
    </xf>
    <xf numFmtId="10" fontId="32" fillId="8" borderId="2" xfId="5" applyNumberFormat="1" applyFont="1" applyFill="1" applyBorder="1" applyAlignment="1">
      <alignment horizontal="center" vertical="center" wrapText="1"/>
    </xf>
    <xf numFmtId="10" fontId="32" fillId="8" borderId="3" xfId="5" applyNumberFormat="1" applyFont="1" applyFill="1" applyBorder="1" applyAlignment="1">
      <alignment horizontal="center" vertical="center" wrapText="1"/>
    </xf>
    <xf numFmtId="10" fontId="32" fillId="8" borderId="4" xfId="5" applyNumberFormat="1" applyFont="1" applyFill="1" applyBorder="1" applyAlignment="1">
      <alignment horizontal="center" vertical="center" wrapText="1"/>
    </xf>
    <xf numFmtId="10" fontId="32" fillId="0" borderId="1" xfId="5" applyNumberFormat="1" applyFont="1" applyBorder="1" applyAlignment="1">
      <alignment horizontal="center" vertical="center" wrapText="1"/>
    </xf>
    <xf numFmtId="0" fontId="25" fillId="8" borderId="1" xfId="5" applyFont="1" applyFill="1" applyBorder="1" applyAlignment="1">
      <alignment horizontal="center" vertical="center" wrapText="1"/>
    </xf>
    <xf numFmtId="0" fontId="32" fillId="0" borderId="2" xfId="5" applyFont="1" applyBorder="1" applyAlignment="1">
      <alignment horizontal="center" vertical="center" wrapText="1"/>
    </xf>
    <xf numFmtId="0" fontId="32" fillId="0" borderId="4" xfId="5" applyFont="1" applyBorder="1" applyAlignment="1">
      <alignment horizontal="center" vertical="center" wrapText="1"/>
    </xf>
    <xf numFmtId="0" fontId="32" fillId="0" borderId="1" xfId="0" applyFont="1" applyBorder="1" applyAlignment="1">
      <alignment horizontal="center" vertical="center" wrapText="1"/>
    </xf>
    <xf numFmtId="0" fontId="32" fillId="0" borderId="3" xfId="5" applyFont="1" applyBorder="1" applyAlignment="1">
      <alignment horizontal="center" vertical="center" wrapText="1"/>
    </xf>
    <xf numFmtId="0" fontId="25" fillId="8" borderId="2" xfId="5" applyFont="1" applyFill="1" applyBorder="1" applyAlignment="1">
      <alignment horizontal="center" vertical="center" wrapText="1"/>
    </xf>
    <xf numFmtId="0" fontId="25" fillId="8" borderId="3" xfId="5" applyFont="1" applyFill="1" applyBorder="1" applyAlignment="1">
      <alignment horizontal="center" vertical="center" wrapText="1"/>
    </xf>
    <xf numFmtId="0" fontId="25" fillId="8" borderId="4" xfId="5" applyFont="1" applyFill="1" applyBorder="1" applyAlignment="1">
      <alignment horizontal="center" vertical="center" wrapText="1"/>
    </xf>
    <xf numFmtId="10" fontId="32" fillId="0" borderId="2" xfId="5" applyNumberFormat="1" applyFont="1" applyBorder="1" applyAlignment="1">
      <alignment horizontal="center" vertical="center" wrapText="1"/>
    </xf>
    <xf numFmtId="10" fontId="32" fillId="0" borderId="3" xfId="5" applyNumberFormat="1" applyFont="1" applyBorder="1" applyAlignment="1">
      <alignment horizontal="center" vertical="center" wrapText="1"/>
    </xf>
    <xf numFmtId="10" fontId="32" fillId="0" borderId="4" xfId="5" applyNumberFormat="1" applyFont="1" applyBorder="1" applyAlignment="1">
      <alignment horizontal="center" vertical="center" wrapText="1"/>
    </xf>
    <xf numFmtId="0" fontId="32" fillId="0" borderId="2" xfId="5" applyFont="1" applyBorder="1" applyAlignment="1">
      <alignment horizontal="left" vertical="center" wrapText="1"/>
    </xf>
    <xf numFmtId="0" fontId="32" fillId="0" borderId="4" xfId="5" applyFont="1" applyBorder="1" applyAlignment="1">
      <alignment horizontal="left" vertical="center" wrapText="1"/>
    </xf>
    <xf numFmtId="10" fontId="32" fillId="8" borderId="1" xfId="5" applyNumberFormat="1" applyFont="1" applyFill="1" applyBorder="1" applyAlignment="1">
      <alignment horizontal="center" vertical="center" wrapText="1"/>
    </xf>
    <xf numFmtId="10" fontId="25" fillId="8" borderId="1" xfId="5" applyNumberFormat="1" applyFont="1" applyFill="1" applyBorder="1" applyAlignment="1">
      <alignment horizontal="center" vertical="center" wrapText="1"/>
    </xf>
    <xf numFmtId="164" fontId="32" fillId="0" borderId="2" xfId="3" applyNumberFormat="1" applyFont="1" applyFill="1" applyBorder="1" applyAlignment="1">
      <alignment horizontal="left" vertical="center" wrapText="1"/>
    </xf>
    <xf numFmtId="164" fontId="32" fillId="0" borderId="4" xfId="3" applyNumberFormat="1" applyFont="1" applyFill="1" applyBorder="1" applyAlignment="1">
      <alignment horizontal="left" vertical="center" wrapText="1"/>
    </xf>
    <xf numFmtId="0" fontId="32" fillId="0" borderId="2" xfId="5" applyFont="1" applyFill="1" applyBorder="1" applyAlignment="1">
      <alignment horizontal="center" vertical="center" wrapText="1"/>
    </xf>
    <xf numFmtId="0" fontId="32" fillId="0" borderId="3" xfId="5" applyFont="1" applyFill="1" applyBorder="1" applyAlignment="1">
      <alignment horizontal="center" vertical="center" wrapText="1"/>
    </xf>
    <xf numFmtId="0" fontId="32" fillId="0" borderId="4" xfId="5" applyFont="1" applyFill="1" applyBorder="1" applyAlignment="1">
      <alignment horizontal="center" vertical="center" wrapText="1"/>
    </xf>
    <xf numFmtId="10" fontId="6" fillId="0" borderId="1" xfId="0" applyNumberFormat="1" applyFont="1" applyBorder="1" applyAlignment="1">
      <alignment horizontal="center" vertical="center"/>
    </xf>
    <xf numFmtId="0" fontId="13" fillId="8" borderId="2" xfId="5" applyFont="1" applyFill="1" applyBorder="1" applyAlignment="1">
      <alignment horizontal="center" vertical="center" textRotation="90"/>
    </xf>
    <xf numFmtId="0" fontId="13" fillId="8" borderId="3" xfId="5" applyFont="1" applyFill="1" applyBorder="1" applyAlignment="1">
      <alignment horizontal="center" vertical="center" textRotation="90"/>
    </xf>
    <xf numFmtId="0" fontId="13" fillId="8" borderId="4" xfId="5" applyFont="1" applyFill="1" applyBorder="1" applyAlignment="1">
      <alignment horizontal="center" vertical="center" textRotation="90"/>
    </xf>
    <xf numFmtId="0" fontId="87" fillId="8" borderId="2" xfId="5" applyFont="1" applyFill="1" applyBorder="1" applyAlignment="1">
      <alignment horizontal="center" vertical="center" textRotation="90" wrapText="1"/>
    </xf>
    <xf numFmtId="0" fontId="87" fillId="8" borderId="3" xfId="5" applyFont="1" applyFill="1" applyBorder="1" applyAlignment="1">
      <alignment horizontal="center" vertical="center" textRotation="90" wrapText="1"/>
    </xf>
    <xf numFmtId="0" fontId="87" fillId="8" borderId="4" xfId="5" applyFont="1" applyFill="1" applyBorder="1" applyAlignment="1">
      <alignment horizontal="center" vertical="center" textRotation="90" wrapText="1"/>
    </xf>
    <xf numFmtId="0" fontId="13" fillId="8" borderId="2" xfId="5" applyFont="1" applyFill="1" applyBorder="1" applyAlignment="1">
      <alignment horizontal="center" vertical="center" textRotation="90" wrapText="1"/>
    </xf>
    <xf numFmtId="0" fontId="19" fillId="8" borderId="82" xfId="5" applyFill="1" applyBorder="1" applyAlignment="1">
      <alignment horizontal="center" vertical="center" wrapText="1"/>
    </xf>
    <xf numFmtId="1" fontId="32" fillId="0" borderId="1" xfId="3" applyNumberFormat="1" applyFont="1" applyFill="1" applyBorder="1" applyAlignment="1">
      <alignment horizontal="center" vertical="center" wrapText="1"/>
    </xf>
    <xf numFmtId="0" fontId="13" fillId="8" borderId="1" xfId="5" applyFont="1" applyFill="1" applyBorder="1" applyAlignment="1">
      <alignment horizontal="center" vertical="center" textRotation="90" wrapText="1"/>
    </xf>
    <xf numFmtId="0" fontId="13" fillId="8" borderId="1" xfId="5" applyFont="1" applyFill="1" applyBorder="1" applyAlignment="1">
      <alignment horizontal="center" vertical="center" textRotation="90"/>
    </xf>
    <xf numFmtId="164" fontId="25" fillId="8" borderId="1" xfId="3" applyNumberFormat="1" applyFont="1" applyFill="1" applyBorder="1" applyAlignment="1">
      <alignment horizontal="center" vertical="center" wrapText="1"/>
    </xf>
    <xf numFmtId="0" fontId="32" fillId="0" borderId="22" xfId="0" applyFont="1" applyFill="1" applyBorder="1" applyAlignment="1">
      <alignment horizontal="center" vertical="center" wrapText="1" readingOrder="1"/>
    </xf>
    <xf numFmtId="1" fontId="32" fillId="0" borderId="25" xfId="0" applyNumberFormat="1" applyFont="1" applyBorder="1" applyAlignment="1">
      <alignment horizontal="center" vertical="center" wrapText="1" readingOrder="1"/>
    </xf>
    <xf numFmtId="1" fontId="32" fillId="0" borderId="27" xfId="0" applyNumberFormat="1" applyFont="1" applyBorder="1" applyAlignment="1">
      <alignment horizontal="center" vertical="center" wrapText="1" readingOrder="1"/>
    </xf>
    <xf numFmtId="1" fontId="32" fillId="0" borderId="29" xfId="0" applyNumberFormat="1" applyFont="1" applyBorder="1" applyAlignment="1">
      <alignment horizontal="center" vertical="center" wrapText="1" readingOrder="1"/>
    </xf>
    <xf numFmtId="1" fontId="32" fillId="0" borderId="2" xfId="3" applyNumberFormat="1" applyFont="1" applyFill="1" applyBorder="1" applyAlignment="1">
      <alignment horizontal="center" vertical="center" wrapText="1"/>
    </xf>
    <xf numFmtId="1" fontId="32" fillId="0" borderId="4" xfId="3" applyNumberFormat="1" applyFont="1" applyFill="1" applyBorder="1" applyAlignment="1">
      <alignment horizontal="center" vertical="center" wrapText="1"/>
    </xf>
    <xf numFmtId="164" fontId="32" fillId="8" borderId="1" xfId="3" applyNumberFormat="1" applyFont="1" applyFill="1" applyBorder="1" applyAlignment="1">
      <alignment horizontal="center" vertical="center" wrapText="1"/>
    </xf>
    <xf numFmtId="164" fontId="32" fillId="11" borderId="1" xfId="3" applyNumberFormat="1" applyFont="1" applyFill="1" applyBorder="1" applyAlignment="1">
      <alignment horizontal="center" vertical="center" wrapText="1"/>
    </xf>
    <xf numFmtId="0" fontId="13" fillId="8" borderId="1" xfId="5" applyFont="1" applyFill="1" applyBorder="1" applyAlignment="1">
      <alignment horizontal="center" textRotation="90" wrapText="1"/>
    </xf>
    <xf numFmtId="0" fontId="10" fillId="3" borderId="1" xfId="0" applyFont="1" applyFill="1" applyBorder="1" applyAlignment="1">
      <alignment horizontal="center" vertical="center"/>
    </xf>
    <xf numFmtId="0" fontId="3" fillId="4" borderId="1" xfId="5" applyFont="1" applyFill="1" applyBorder="1" applyAlignment="1">
      <alignment horizontal="center" vertical="center"/>
    </xf>
    <xf numFmtId="0" fontId="8" fillId="15" borderId="1" xfId="5" applyFont="1" applyFill="1" applyBorder="1" applyAlignment="1">
      <alignment horizontal="center" vertical="center"/>
    </xf>
    <xf numFmtId="0" fontId="54" fillId="5" borderId="1" xfId="5" applyFont="1" applyFill="1" applyBorder="1" applyAlignment="1">
      <alignment horizontal="center" vertical="center" wrapText="1"/>
    </xf>
    <xf numFmtId="0" fontId="26" fillId="8" borderId="2" xfId="5" applyFont="1" applyFill="1" applyBorder="1" applyAlignment="1">
      <alignment horizontal="center" vertical="top"/>
    </xf>
    <xf numFmtId="0" fontId="26" fillId="8" borderId="3" xfId="5" applyFont="1" applyFill="1" applyBorder="1" applyAlignment="1">
      <alignment horizontal="center" vertical="top"/>
    </xf>
    <xf numFmtId="0" fontId="26" fillId="8" borderId="4" xfId="5" applyFont="1" applyFill="1" applyBorder="1" applyAlignment="1">
      <alignment horizontal="center" vertical="top"/>
    </xf>
    <xf numFmtId="0" fontId="26" fillId="8" borderId="1" xfId="4" applyFont="1" applyFill="1" applyBorder="1" applyAlignment="1" applyProtection="1">
      <alignment horizontal="center" vertical="center" wrapText="1"/>
      <protection locked="0"/>
    </xf>
    <xf numFmtId="0" fontId="32" fillId="0" borderId="1" xfId="3" applyNumberFormat="1" applyFont="1" applyFill="1" applyBorder="1" applyAlignment="1">
      <alignment horizontal="center" vertical="center" wrapText="1"/>
    </xf>
    <xf numFmtId="0" fontId="55" fillId="6" borderId="1" xfId="5" applyFont="1" applyFill="1" applyBorder="1" applyAlignment="1">
      <alignment horizontal="center" vertical="center" textRotation="90" wrapText="1"/>
    </xf>
    <xf numFmtId="0" fontId="55" fillId="6" borderId="1" xfId="5" applyFont="1" applyFill="1" applyBorder="1" applyAlignment="1">
      <alignment horizontal="center" vertical="center" textRotation="90"/>
    </xf>
    <xf numFmtId="0" fontId="25" fillId="0" borderId="2" xfId="5" applyFont="1" applyBorder="1" applyAlignment="1">
      <alignment horizontal="center" vertical="center" wrapText="1"/>
    </xf>
    <xf numFmtId="0" fontId="25" fillId="0" borderId="4" xfId="5" applyFont="1" applyBorder="1" applyAlignment="1">
      <alignment horizontal="center" vertical="center" wrapText="1"/>
    </xf>
    <xf numFmtId="1" fontId="25" fillId="8" borderId="1" xfId="5" applyNumberFormat="1" applyFont="1" applyFill="1" applyBorder="1" applyAlignment="1">
      <alignment horizontal="center" vertical="center" wrapText="1"/>
    </xf>
    <xf numFmtId="0" fontId="55" fillId="8" borderId="2" xfId="5" applyFont="1" applyFill="1" applyBorder="1" applyAlignment="1">
      <alignment horizontal="center" vertical="center" textRotation="90"/>
    </xf>
    <xf numFmtId="0" fontId="55" fillId="8" borderId="3" xfId="5" applyFont="1" applyFill="1" applyBorder="1" applyAlignment="1">
      <alignment horizontal="center" vertical="center" textRotation="90"/>
    </xf>
    <xf numFmtId="0" fontId="55" fillId="8" borderId="4" xfId="5" applyFont="1" applyFill="1" applyBorder="1" applyAlignment="1">
      <alignment horizontal="center" vertical="center" textRotation="90"/>
    </xf>
    <xf numFmtId="0" fontId="32" fillId="8" borderId="25" xfId="5" applyFont="1" applyFill="1" applyBorder="1" applyAlignment="1">
      <alignment horizontal="center" vertical="center" wrapText="1"/>
    </xf>
    <xf numFmtId="0" fontId="32" fillId="8" borderId="27" xfId="5" applyFont="1" applyFill="1" applyBorder="1" applyAlignment="1">
      <alignment horizontal="center" vertical="center" wrapText="1"/>
    </xf>
    <xf numFmtId="0" fontId="32" fillId="8" borderId="29" xfId="5" applyFont="1" applyFill="1" applyBorder="1" applyAlignment="1">
      <alignment horizontal="center" vertical="center" wrapText="1"/>
    </xf>
    <xf numFmtId="0" fontId="37" fillId="8" borderId="25" xfId="5" applyFont="1" applyFill="1" applyBorder="1" applyAlignment="1">
      <alignment horizontal="center" vertical="center" wrapText="1"/>
    </xf>
    <xf numFmtId="0" fontId="37" fillId="8" borderId="27" xfId="5" applyFont="1" applyFill="1" applyBorder="1" applyAlignment="1">
      <alignment horizontal="center" vertical="center" wrapText="1"/>
    </xf>
    <xf numFmtId="1" fontId="32" fillId="8" borderId="25" xfId="3" applyNumberFormat="1" applyFont="1" applyFill="1" applyBorder="1" applyAlignment="1">
      <alignment horizontal="center" vertical="center" wrapText="1"/>
    </xf>
    <xf numFmtId="1" fontId="32" fillId="8" borderId="27" xfId="3" applyNumberFormat="1" applyFont="1" applyFill="1" applyBorder="1" applyAlignment="1">
      <alignment horizontal="center" vertical="center" wrapText="1"/>
    </xf>
    <xf numFmtId="164" fontId="32" fillId="8" borderId="25" xfId="3" applyNumberFormat="1" applyFont="1" applyFill="1" applyBorder="1" applyAlignment="1">
      <alignment horizontal="center" vertical="center" wrapText="1"/>
    </xf>
    <xf numFmtId="164" fontId="32" fillId="8" borderId="27" xfId="3" applyNumberFormat="1" applyFont="1" applyFill="1" applyBorder="1" applyAlignment="1">
      <alignment horizontal="center" vertical="center" wrapText="1"/>
    </xf>
    <xf numFmtId="10" fontId="32" fillId="8" borderId="55" xfId="5" applyNumberFormat="1" applyFont="1" applyFill="1" applyBorder="1" applyAlignment="1">
      <alignment horizontal="center" vertical="center" wrapText="1"/>
    </xf>
    <xf numFmtId="10" fontId="32" fillId="8" borderId="27" xfId="5" applyNumberFormat="1" applyFont="1" applyFill="1" applyBorder="1" applyAlignment="1">
      <alignment horizontal="center" vertical="center" wrapText="1"/>
    </xf>
    <xf numFmtId="164" fontId="37" fillId="8" borderId="25" xfId="3" applyNumberFormat="1" applyFont="1" applyFill="1" applyBorder="1" applyAlignment="1">
      <alignment horizontal="center" vertical="center" wrapText="1"/>
    </xf>
    <xf numFmtId="164" fontId="37" fillId="8" borderId="27" xfId="3" applyNumberFormat="1" applyFont="1" applyFill="1" applyBorder="1" applyAlignment="1">
      <alignment horizontal="center" vertical="center" wrapText="1"/>
    </xf>
    <xf numFmtId="164" fontId="37" fillId="8" borderId="29" xfId="3" applyNumberFormat="1" applyFont="1" applyFill="1" applyBorder="1" applyAlignment="1">
      <alignment horizontal="center" vertical="center" wrapText="1"/>
    </xf>
    <xf numFmtId="1" fontId="32" fillId="8" borderId="29" xfId="3" applyNumberFormat="1" applyFont="1" applyFill="1" applyBorder="1" applyAlignment="1">
      <alignment horizontal="center" vertical="center" wrapText="1"/>
    </xf>
    <xf numFmtId="164" fontId="32" fillId="8" borderId="29" xfId="3" applyNumberFormat="1" applyFont="1" applyFill="1" applyBorder="1" applyAlignment="1">
      <alignment horizontal="center" vertical="center" wrapText="1"/>
    </xf>
    <xf numFmtId="10" fontId="32" fillId="8" borderId="25" xfId="5" applyNumberFormat="1" applyFont="1" applyFill="1" applyBorder="1" applyAlignment="1">
      <alignment horizontal="center" vertical="center" wrapText="1"/>
    </xf>
    <xf numFmtId="0" fontId="32" fillId="8" borderId="25" xfId="5" applyFont="1" applyFill="1" applyBorder="1" applyAlignment="1">
      <alignment vertical="center" wrapText="1"/>
    </xf>
    <xf numFmtId="0" fontId="32" fillId="8" borderId="29" xfId="5" applyFont="1" applyFill="1" applyBorder="1" applyAlignment="1">
      <alignment vertical="center" wrapText="1"/>
    </xf>
    <xf numFmtId="0" fontId="32" fillId="8" borderId="63" xfId="5" applyFont="1" applyFill="1" applyBorder="1" applyAlignment="1">
      <alignment vertical="center" wrapText="1"/>
    </xf>
    <xf numFmtId="0" fontId="32" fillId="8" borderId="2" xfId="5" applyFont="1" applyFill="1" applyBorder="1" applyAlignment="1">
      <alignment horizontal="left" vertical="center" wrapText="1"/>
    </xf>
    <xf numFmtId="0" fontId="32" fillId="8" borderId="4" xfId="5" applyFont="1" applyFill="1" applyBorder="1" applyAlignment="1">
      <alignment horizontal="left" vertical="center" wrapText="1"/>
    </xf>
    <xf numFmtId="0" fontId="32" fillId="8" borderId="32" xfId="5" applyFont="1" applyFill="1" applyBorder="1" applyAlignment="1">
      <alignment horizontal="center" vertical="center" wrapText="1"/>
    </xf>
    <xf numFmtId="0" fontId="32" fillId="8" borderId="61" xfId="5" applyFont="1" applyFill="1" applyBorder="1" applyAlignment="1">
      <alignment horizontal="center" vertical="center" wrapText="1"/>
    </xf>
    <xf numFmtId="0" fontId="32" fillId="8" borderId="62" xfId="5" applyFont="1" applyFill="1" applyBorder="1" applyAlignment="1">
      <alignment horizontal="center" vertical="center" wrapText="1"/>
    </xf>
    <xf numFmtId="0" fontId="32" fillId="8" borderId="56" xfId="5" applyFont="1" applyFill="1" applyBorder="1" applyAlignment="1">
      <alignment horizontal="center" vertical="center" wrapText="1"/>
    </xf>
    <xf numFmtId="0" fontId="26" fillId="8" borderId="25" xfId="5" applyFont="1" applyFill="1" applyBorder="1" applyAlignment="1">
      <alignment horizontal="center" vertical="top" wrapText="1"/>
    </xf>
    <xf numFmtId="0" fontId="26" fillId="8" borderId="27" xfId="5" applyFont="1" applyFill="1" applyBorder="1" applyAlignment="1">
      <alignment horizontal="center" vertical="top" wrapText="1"/>
    </xf>
    <xf numFmtId="0" fontId="26" fillId="8" borderId="29" xfId="5" applyFont="1" applyFill="1" applyBorder="1" applyAlignment="1">
      <alignment horizontal="center" vertical="top" wrapText="1"/>
    </xf>
    <xf numFmtId="0" fontId="51" fillId="8" borderId="25" xfId="4" applyFont="1" applyFill="1" applyBorder="1" applyAlignment="1" applyProtection="1">
      <alignment horizontal="center" vertical="top" wrapText="1"/>
      <protection locked="0"/>
    </xf>
    <xf numFmtId="0" fontId="51" fillId="8" borderId="27" xfId="4" applyFont="1" applyFill="1" applyBorder="1" applyAlignment="1" applyProtection="1">
      <alignment horizontal="center" vertical="top" wrapText="1"/>
      <protection locked="0"/>
    </xf>
    <xf numFmtId="0" fontId="51" fillId="8" borderId="29" xfId="4" applyFont="1" applyFill="1" applyBorder="1" applyAlignment="1" applyProtection="1">
      <alignment horizontal="center" vertical="top" wrapText="1"/>
      <protection locked="0"/>
    </xf>
    <xf numFmtId="0" fontId="37" fillId="8" borderId="25" xfId="5" applyFont="1" applyFill="1" applyBorder="1" applyAlignment="1">
      <alignment horizontal="center" vertical="top" wrapText="1"/>
    </xf>
    <xf numFmtId="0" fontId="37" fillId="8" borderId="27" xfId="5" applyFont="1" applyFill="1" applyBorder="1" applyAlignment="1">
      <alignment horizontal="center" vertical="top" wrapText="1"/>
    </xf>
    <xf numFmtId="0" fontId="32" fillId="8" borderId="54" xfId="5" applyFont="1" applyFill="1" applyBorder="1" applyAlignment="1">
      <alignment horizontal="center" vertical="center" wrapText="1"/>
    </xf>
    <xf numFmtId="0" fontId="39" fillId="8" borderId="35" xfId="5" applyFont="1" applyFill="1" applyBorder="1" applyAlignment="1">
      <alignment horizontal="center" vertical="center" textRotation="90"/>
    </xf>
    <xf numFmtId="0" fontId="39" fillId="8" borderId="68" xfId="5" applyFont="1" applyFill="1" applyBorder="1" applyAlignment="1">
      <alignment horizontal="center" vertical="center" textRotation="90"/>
    </xf>
    <xf numFmtId="164" fontId="32" fillId="8" borderId="25" xfId="3" applyNumberFormat="1" applyFont="1" applyFill="1" applyBorder="1" applyAlignment="1">
      <alignment vertical="center" wrapText="1"/>
    </xf>
    <xf numFmtId="164" fontId="32" fillId="8" borderId="29" xfId="3" applyNumberFormat="1" applyFont="1" applyFill="1" applyBorder="1" applyAlignment="1">
      <alignment vertical="center" wrapText="1"/>
    </xf>
    <xf numFmtId="0" fontId="39" fillId="8" borderId="2" xfId="5" applyFont="1" applyFill="1" applyBorder="1" applyAlignment="1">
      <alignment horizontal="center" vertical="center" textRotation="90" wrapText="1"/>
    </xf>
    <xf numFmtId="0" fontId="39" fillId="8" borderId="3" xfId="5" applyFont="1" applyFill="1" applyBorder="1" applyAlignment="1">
      <alignment horizontal="center" vertical="center" textRotation="90" wrapText="1"/>
    </xf>
    <xf numFmtId="0" fontId="39" fillId="8" borderId="23" xfId="7" applyFont="1" applyFill="1" applyBorder="1" applyAlignment="1">
      <alignment horizontal="center" vertical="center" textRotation="90" wrapText="1"/>
    </xf>
    <xf numFmtId="0" fontId="39" fillId="8" borderId="37" xfId="7" applyFont="1" applyFill="1" applyBorder="1" applyAlignment="1">
      <alignment horizontal="center" vertical="center" textRotation="90" wrapText="1"/>
    </xf>
    <xf numFmtId="0" fontId="39" fillId="8" borderId="4" xfId="5" applyFont="1" applyFill="1" applyBorder="1" applyAlignment="1">
      <alignment horizontal="center" vertical="center" textRotation="90" wrapText="1"/>
    </xf>
    <xf numFmtId="0" fontId="10" fillId="3" borderId="30" xfId="0" applyFont="1" applyFill="1" applyBorder="1" applyAlignment="1">
      <alignment horizontal="center" vertical="center"/>
    </xf>
    <xf numFmtId="0" fontId="10" fillId="3" borderId="44" xfId="0" applyFont="1" applyFill="1" applyBorder="1" applyAlignment="1">
      <alignment horizontal="center" vertical="center"/>
    </xf>
    <xf numFmtId="0" fontId="10" fillId="4" borderId="66" xfId="0" applyFont="1" applyFill="1" applyBorder="1" applyAlignment="1">
      <alignment horizontal="center" vertical="center"/>
    </xf>
    <xf numFmtId="0" fontId="21" fillId="5" borderId="64" xfId="5" applyFont="1" applyFill="1" applyBorder="1" applyAlignment="1">
      <alignment horizontal="center" vertical="center" wrapText="1"/>
    </xf>
    <xf numFmtId="0" fontId="21" fillId="5" borderId="65" xfId="5" applyFont="1" applyFill="1" applyBorder="1" applyAlignment="1">
      <alignment horizontal="center" vertical="center" wrapText="1"/>
    </xf>
    <xf numFmtId="0" fontId="39" fillId="8" borderId="42" xfId="5" applyFont="1" applyFill="1" applyBorder="1" applyAlignment="1">
      <alignment horizontal="center" vertical="center" textRotation="90" wrapText="1"/>
    </xf>
    <xf numFmtId="0" fontId="39" fillId="8" borderId="79" xfId="7" applyFont="1" applyFill="1" applyBorder="1" applyAlignment="1">
      <alignment horizontal="center" vertical="center" textRotation="90" wrapText="1"/>
    </xf>
    <xf numFmtId="164" fontId="32" fillId="0" borderId="25" xfId="3" applyNumberFormat="1" applyFont="1" applyFill="1" applyBorder="1" applyAlignment="1">
      <alignment vertical="center" wrapText="1"/>
    </xf>
    <xf numFmtId="164" fontId="32" fillId="0" borderId="29" xfId="3" applyNumberFormat="1" applyFont="1" applyFill="1" applyBorder="1" applyAlignment="1">
      <alignment vertical="center" wrapText="1"/>
    </xf>
    <xf numFmtId="0" fontId="39" fillId="8" borderId="37" xfId="0" applyFont="1" applyFill="1" applyBorder="1" applyAlignment="1">
      <alignment horizontal="center" vertical="center" textRotation="90" wrapText="1"/>
    </xf>
    <xf numFmtId="0" fontId="39" fillId="8" borderId="38" xfId="0" applyFont="1" applyFill="1" applyBorder="1" applyAlignment="1">
      <alignment horizontal="center" vertical="center" textRotation="90" wrapText="1"/>
    </xf>
    <xf numFmtId="164" fontId="32" fillId="8" borderId="25" xfId="3" applyNumberFormat="1" applyFont="1" applyFill="1" applyBorder="1" applyAlignment="1">
      <alignment horizontal="left" vertical="center" wrapText="1"/>
    </xf>
    <xf numFmtId="164" fontId="32" fillId="8" borderId="29" xfId="3" applyNumberFormat="1" applyFont="1" applyFill="1" applyBorder="1" applyAlignment="1">
      <alignment horizontal="left" vertical="center" wrapText="1"/>
    </xf>
    <xf numFmtId="0" fontId="39" fillId="8" borderId="38" xfId="7" applyFont="1" applyFill="1" applyBorder="1" applyAlignment="1">
      <alignment horizontal="center" vertical="center" textRotation="90" wrapText="1"/>
    </xf>
    <xf numFmtId="0" fontId="37" fillId="8" borderId="29" xfId="5" applyFont="1" applyFill="1" applyBorder="1" applyAlignment="1">
      <alignment horizontal="center" vertical="center" wrapText="1"/>
    </xf>
    <xf numFmtId="1" fontId="32" fillId="8" borderId="25" xfId="5" applyNumberFormat="1" applyFont="1" applyFill="1" applyBorder="1" applyAlignment="1">
      <alignment horizontal="center" vertical="center" wrapText="1"/>
    </xf>
    <xf numFmtId="1" fontId="32" fillId="8" borderId="27" xfId="5" applyNumberFormat="1" applyFont="1" applyFill="1" applyBorder="1" applyAlignment="1">
      <alignment horizontal="center" vertical="center" wrapText="1"/>
    </xf>
    <xf numFmtId="1" fontId="32" fillId="8" borderId="29" xfId="5" applyNumberFormat="1" applyFont="1" applyFill="1" applyBorder="1" applyAlignment="1">
      <alignment horizontal="center" vertical="center" wrapText="1"/>
    </xf>
    <xf numFmtId="0" fontId="32" fillId="8" borderId="55" xfId="5" applyFont="1" applyFill="1" applyBorder="1" applyAlignment="1">
      <alignment horizontal="center" vertical="center" wrapText="1"/>
    </xf>
    <xf numFmtId="0" fontId="32" fillId="8" borderId="54" xfId="5" applyFont="1" applyFill="1" applyBorder="1" applyAlignment="1">
      <alignment vertical="center" wrapText="1"/>
    </xf>
    <xf numFmtId="0" fontId="32" fillId="8" borderId="23" xfId="5" applyFont="1" applyFill="1" applyBorder="1" applyAlignment="1">
      <alignment horizontal="left" vertical="center" wrapText="1"/>
    </xf>
    <xf numFmtId="0" fontId="32" fillId="8" borderId="38" xfId="5" applyFont="1" applyFill="1" applyBorder="1" applyAlignment="1">
      <alignment horizontal="left" vertical="center" wrapText="1"/>
    </xf>
    <xf numFmtId="0" fontId="37" fillId="0" borderId="25"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9" xfId="0" applyFont="1" applyBorder="1" applyAlignment="1">
      <alignment horizontal="center" vertical="center" wrapText="1"/>
    </xf>
    <xf numFmtId="0" fontId="32" fillId="8" borderId="25" xfId="5" applyFont="1" applyFill="1" applyBorder="1" applyAlignment="1">
      <alignment horizontal="left" vertical="top" wrapText="1"/>
    </xf>
    <xf numFmtId="0" fontId="32" fillId="8" borderId="29" xfId="5" applyFont="1" applyFill="1" applyBorder="1" applyAlignment="1">
      <alignment horizontal="left" vertical="top" wrapText="1"/>
    </xf>
    <xf numFmtId="0" fontId="39" fillId="8" borderId="39" xfId="7" applyFont="1" applyFill="1" applyBorder="1" applyAlignment="1">
      <alignment horizontal="center" vertical="center" textRotation="90" wrapText="1"/>
    </xf>
    <xf numFmtId="0" fontId="39" fillId="8" borderId="87" xfId="7" applyFont="1" applyFill="1" applyBorder="1" applyAlignment="1">
      <alignment horizontal="center" vertical="center" textRotation="90" wrapText="1"/>
    </xf>
    <xf numFmtId="0" fontId="39" fillId="8" borderId="88" xfId="7" applyFont="1" applyFill="1" applyBorder="1" applyAlignment="1">
      <alignment horizontal="center" vertical="center" textRotation="90" wrapText="1"/>
    </xf>
    <xf numFmtId="164" fontId="32" fillId="0" borderId="25" xfId="3" applyNumberFormat="1" applyFont="1" applyFill="1" applyBorder="1" applyAlignment="1">
      <alignment horizontal="center" vertical="center" wrapText="1"/>
    </xf>
    <xf numFmtId="164" fontId="32" fillId="0" borderId="27" xfId="3" applyNumberFormat="1" applyFont="1" applyFill="1" applyBorder="1" applyAlignment="1">
      <alignment horizontal="center" vertical="center" wrapText="1"/>
    </xf>
    <xf numFmtId="164" fontId="32" fillId="0" borderId="29" xfId="3" applyNumberFormat="1" applyFont="1" applyFill="1" applyBorder="1" applyAlignment="1">
      <alignment horizontal="center" vertical="center" wrapText="1"/>
    </xf>
    <xf numFmtId="1" fontId="32" fillId="0" borderId="25" xfId="3" applyNumberFormat="1" applyFont="1" applyFill="1" applyBorder="1" applyAlignment="1">
      <alignment horizontal="center" vertical="center" wrapText="1"/>
    </xf>
    <xf numFmtId="1" fontId="32" fillId="0" borderId="27" xfId="3" applyNumberFormat="1" applyFont="1" applyFill="1" applyBorder="1" applyAlignment="1">
      <alignment horizontal="center" vertical="center" wrapText="1"/>
    </xf>
    <xf numFmtId="1" fontId="32" fillId="0" borderId="29" xfId="3" applyNumberFormat="1" applyFont="1" applyFill="1" applyBorder="1" applyAlignment="1">
      <alignment horizontal="center" vertical="center" wrapText="1"/>
    </xf>
    <xf numFmtId="0" fontId="32" fillId="0" borderId="25" xfId="5" applyFont="1" applyFill="1" applyBorder="1" applyAlignment="1">
      <alignment horizontal="center" vertical="center" wrapText="1"/>
    </xf>
    <xf numFmtId="0" fontId="32" fillId="0" borderId="27" xfId="5" applyFont="1" applyFill="1" applyBorder="1" applyAlignment="1">
      <alignment horizontal="center" vertical="center" wrapText="1"/>
    </xf>
    <xf numFmtId="0" fontId="32" fillId="0" borderId="29" xfId="5" applyFont="1" applyFill="1" applyBorder="1" applyAlignment="1">
      <alignment horizontal="center" vertical="center" wrapText="1"/>
    </xf>
    <xf numFmtId="164" fontId="32" fillId="8" borderId="2" xfId="3" applyNumberFormat="1" applyFont="1" applyFill="1" applyBorder="1" applyAlignment="1">
      <alignment horizontal="center" vertical="center" wrapText="1"/>
    </xf>
    <xf numFmtId="164" fontId="32" fillId="8" borderId="3" xfId="3" applyNumberFormat="1" applyFont="1" applyFill="1" applyBorder="1" applyAlignment="1">
      <alignment horizontal="center" vertical="center" wrapText="1"/>
    </xf>
    <xf numFmtId="164" fontId="32" fillId="8" borderId="4" xfId="3" applyNumberFormat="1" applyFont="1" applyFill="1" applyBorder="1" applyAlignment="1">
      <alignment horizontal="center" vertical="center" wrapText="1"/>
    </xf>
    <xf numFmtId="0" fontId="32" fillId="8" borderId="2" xfId="4" applyFont="1" applyFill="1" applyBorder="1" applyAlignment="1" applyProtection="1">
      <alignment horizontal="center" vertical="center" wrapText="1"/>
      <protection locked="0"/>
    </xf>
    <xf numFmtId="0" fontId="32" fillId="8" borderId="3" xfId="4" applyFont="1" applyFill="1" applyBorder="1" applyAlignment="1" applyProtection="1">
      <alignment horizontal="center" vertical="center" wrapText="1"/>
      <protection locked="0"/>
    </xf>
    <xf numFmtId="0" fontId="32" fillId="8" borderId="4" xfId="4" applyFont="1" applyFill="1" applyBorder="1" applyAlignment="1" applyProtection="1">
      <alignment horizontal="center" vertical="center" wrapText="1"/>
      <protection locked="0"/>
    </xf>
    <xf numFmtId="0" fontId="32" fillId="8" borderId="1" xfId="4" applyFont="1" applyFill="1" applyBorder="1" applyAlignment="1" applyProtection="1">
      <alignment horizontal="center" vertical="center" wrapText="1"/>
      <protection locked="0"/>
    </xf>
    <xf numFmtId="1" fontId="32" fillId="8" borderId="2" xfId="3" applyNumberFormat="1" applyFont="1" applyFill="1" applyBorder="1" applyAlignment="1">
      <alignment horizontal="center" vertical="center" wrapText="1"/>
    </xf>
    <xf numFmtId="1" fontId="32" fillId="8" borderId="3" xfId="3" applyNumberFormat="1" applyFont="1" applyFill="1" applyBorder="1" applyAlignment="1">
      <alignment horizontal="center" vertical="center" wrapText="1"/>
    </xf>
    <xf numFmtId="1" fontId="32" fillId="8" borderId="4" xfId="3" applyNumberFormat="1" applyFont="1" applyFill="1" applyBorder="1" applyAlignment="1">
      <alignment horizontal="center" vertical="center" wrapText="1"/>
    </xf>
    <xf numFmtId="164" fontId="32" fillId="8" borderId="1" xfId="1" applyNumberFormat="1" applyFont="1" applyFill="1" applyBorder="1" applyAlignment="1">
      <alignment horizontal="justify" vertical="center" wrapText="1"/>
    </xf>
    <xf numFmtId="0" fontId="32" fillId="8" borderId="23" xfId="4" applyFont="1" applyFill="1" applyBorder="1" applyAlignment="1" applyProtection="1">
      <alignment horizontal="center" vertical="center" wrapText="1"/>
      <protection locked="0"/>
    </xf>
    <xf numFmtId="0" fontId="32" fillId="8" borderId="37" xfId="4" applyFont="1" applyFill="1" applyBorder="1" applyAlignment="1" applyProtection="1">
      <alignment horizontal="center" vertical="center" wrapText="1"/>
      <protection locked="0"/>
    </xf>
    <xf numFmtId="0" fontId="42" fillId="8" borderId="2" xfId="0" applyFont="1" applyFill="1" applyBorder="1" applyAlignment="1">
      <alignment horizontal="center" vertical="center" textRotation="90" wrapText="1"/>
    </xf>
    <xf numFmtId="0" fontId="42" fillId="8" borderId="3" xfId="0" applyFont="1" applyFill="1" applyBorder="1" applyAlignment="1">
      <alignment horizontal="center" vertical="center" textRotation="90" wrapText="1"/>
    </xf>
    <xf numFmtId="0" fontId="42" fillId="8" borderId="4" xfId="0" applyFont="1" applyFill="1" applyBorder="1" applyAlignment="1">
      <alignment horizontal="center" vertical="center" textRotation="90" wrapText="1"/>
    </xf>
    <xf numFmtId="9" fontId="32" fillId="8" borderId="2" xfId="0" applyNumberFormat="1" applyFont="1" applyFill="1" applyBorder="1" applyAlignment="1">
      <alignment horizontal="left" vertical="center" wrapText="1"/>
    </xf>
    <xf numFmtId="9" fontId="32" fillId="8" borderId="3" xfId="0" applyNumberFormat="1" applyFont="1" applyFill="1" applyBorder="1" applyAlignment="1">
      <alignment horizontal="left" vertical="center" wrapText="1"/>
    </xf>
    <xf numFmtId="9" fontId="32" fillId="8" borderId="4" xfId="0" applyNumberFormat="1" applyFont="1" applyFill="1" applyBorder="1" applyAlignment="1">
      <alignment horizontal="left" vertical="center" wrapText="1"/>
    </xf>
    <xf numFmtId="0" fontId="32" fillId="8" borderId="2" xfId="0" applyFont="1" applyFill="1" applyBorder="1" applyAlignment="1">
      <alignment horizontal="center" vertical="center" wrapText="1"/>
    </xf>
    <xf numFmtId="0" fontId="32" fillId="8" borderId="3" xfId="0" applyFont="1" applyFill="1" applyBorder="1" applyAlignment="1">
      <alignment horizontal="center" vertical="center" wrapText="1"/>
    </xf>
    <xf numFmtId="0" fontId="32" fillId="8" borderId="4" xfId="0" applyFont="1" applyFill="1" applyBorder="1" applyAlignment="1">
      <alignment horizontal="center" vertical="center" wrapText="1"/>
    </xf>
    <xf numFmtId="1" fontId="32" fillId="8" borderId="2" xfId="0" applyNumberFormat="1" applyFont="1" applyFill="1" applyBorder="1" applyAlignment="1">
      <alignment horizontal="center" vertical="center" wrapText="1"/>
    </xf>
    <xf numFmtId="1" fontId="32" fillId="8" borderId="3" xfId="0" applyNumberFormat="1" applyFont="1" applyFill="1" applyBorder="1" applyAlignment="1">
      <alignment horizontal="center" vertical="center" wrapText="1"/>
    </xf>
    <xf numFmtId="1" fontId="32" fillId="8" borderId="4" xfId="0" applyNumberFormat="1" applyFont="1" applyFill="1" applyBorder="1" applyAlignment="1">
      <alignment horizontal="center" vertical="center" wrapText="1"/>
    </xf>
    <xf numFmtId="0" fontId="32" fillId="8" borderId="2" xfId="0" applyFont="1" applyFill="1" applyBorder="1" applyAlignment="1">
      <alignment horizontal="left" vertical="center" wrapText="1"/>
    </xf>
    <xf numFmtId="0" fontId="32" fillId="8" borderId="3" xfId="0" applyFont="1" applyFill="1" applyBorder="1" applyAlignment="1">
      <alignment horizontal="left" vertical="center" wrapText="1"/>
    </xf>
    <xf numFmtId="0" fontId="32" fillId="8" borderId="4" xfId="0" applyFont="1" applyFill="1" applyBorder="1" applyAlignment="1">
      <alignment horizontal="left" vertical="center" wrapText="1"/>
    </xf>
    <xf numFmtId="0" fontId="75" fillId="8" borderId="0" xfId="0" applyFont="1" applyFill="1" applyAlignment="1">
      <alignment horizontal="center" vertical="center"/>
    </xf>
    <xf numFmtId="9" fontId="32" fillId="8" borderId="1" xfId="0" applyNumberFormat="1"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25" fillId="8" borderId="1" xfId="4" applyFont="1" applyFill="1" applyBorder="1" applyAlignment="1" applyProtection="1">
      <alignment horizontal="center" vertical="center" wrapText="1"/>
      <protection locked="0"/>
    </xf>
    <xf numFmtId="1" fontId="32" fillId="8" borderId="2" xfId="0" applyNumberFormat="1" applyFont="1" applyFill="1" applyBorder="1" applyAlignment="1">
      <alignment horizontal="center" vertical="center" wrapText="1" readingOrder="1"/>
    </xf>
    <xf numFmtId="1" fontId="32" fillId="8" borderId="3" xfId="0" applyNumberFormat="1" applyFont="1" applyFill="1" applyBorder="1" applyAlignment="1">
      <alignment horizontal="center" vertical="center" wrapText="1" readingOrder="1"/>
    </xf>
    <xf numFmtId="0" fontId="25" fillId="8" borderId="2" xfId="4" applyFont="1" applyFill="1" applyBorder="1" applyAlignment="1" applyProtection="1">
      <alignment horizontal="center" vertical="center" wrapText="1"/>
      <protection locked="0"/>
    </xf>
    <xf numFmtId="0" fontId="25" fillId="8" borderId="3" xfId="4" applyFont="1" applyFill="1" applyBorder="1" applyAlignment="1" applyProtection="1">
      <alignment horizontal="center" vertical="center" wrapText="1"/>
      <protection locked="0"/>
    </xf>
    <xf numFmtId="0" fontId="25" fillId="8" borderId="4" xfId="4" applyFont="1" applyFill="1" applyBorder="1" applyAlignment="1" applyProtection="1">
      <alignment horizontal="center" vertical="center" wrapText="1"/>
      <protection locked="0"/>
    </xf>
    <xf numFmtId="10" fontId="32" fillId="8" borderId="34" xfId="0" applyNumberFormat="1" applyFont="1" applyFill="1" applyBorder="1" applyAlignment="1">
      <alignment horizontal="center" vertical="center" wrapText="1"/>
    </xf>
    <xf numFmtId="10" fontId="32" fillId="8" borderId="31" xfId="0" applyNumberFormat="1" applyFont="1" applyFill="1" applyBorder="1" applyAlignment="1">
      <alignment horizontal="center" vertical="center" wrapText="1"/>
    </xf>
    <xf numFmtId="10" fontId="32" fillId="8" borderId="33" xfId="0" applyNumberFormat="1" applyFont="1" applyFill="1" applyBorder="1" applyAlignment="1">
      <alignment horizontal="center" vertical="center" wrapText="1"/>
    </xf>
    <xf numFmtId="9" fontId="32" fillId="8" borderId="34" xfId="0" applyNumberFormat="1" applyFont="1" applyFill="1" applyBorder="1" applyAlignment="1">
      <alignment vertical="top" wrapText="1"/>
    </xf>
    <xf numFmtId="9" fontId="32" fillId="8" borderId="31" xfId="0" applyNumberFormat="1" applyFont="1" applyFill="1" applyBorder="1" applyAlignment="1">
      <alignment vertical="top" wrapText="1"/>
    </xf>
    <xf numFmtId="10" fontId="39" fillId="8" borderId="2" xfId="0" applyNumberFormat="1" applyFont="1" applyFill="1" applyBorder="1" applyAlignment="1">
      <alignment horizontal="center" vertical="center" wrapText="1"/>
    </xf>
    <xf numFmtId="10" fontId="39" fillId="8" borderId="3" xfId="0" applyNumberFormat="1" applyFont="1" applyFill="1" applyBorder="1" applyAlignment="1">
      <alignment horizontal="center" vertical="center" wrapText="1"/>
    </xf>
    <xf numFmtId="10" fontId="39" fillId="8" borderId="4" xfId="0" applyNumberFormat="1" applyFont="1" applyFill="1" applyBorder="1" applyAlignment="1">
      <alignment horizontal="center" vertical="center" wrapText="1"/>
    </xf>
    <xf numFmtId="0" fontId="39" fillId="8" borderId="2" xfId="4" applyFont="1" applyFill="1" applyBorder="1" applyAlignment="1" applyProtection="1">
      <alignment horizontal="center" vertical="center" textRotation="90" wrapText="1"/>
      <protection locked="0"/>
    </xf>
    <xf numFmtId="0" fontId="39" fillId="8" borderId="3" xfId="4" applyFont="1" applyFill="1" applyBorder="1" applyAlignment="1" applyProtection="1">
      <alignment horizontal="center" vertical="center" textRotation="90" wrapText="1"/>
      <protection locked="0"/>
    </xf>
    <xf numFmtId="0" fontId="39" fillId="8" borderId="4" xfId="4" applyFont="1" applyFill="1" applyBorder="1" applyAlignment="1" applyProtection="1">
      <alignment horizontal="center" vertical="center" textRotation="90" wrapText="1"/>
      <protection locked="0"/>
    </xf>
    <xf numFmtId="10" fontId="42" fillId="8" borderId="2" xfId="0" applyNumberFormat="1" applyFont="1" applyFill="1" applyBorder="1" applyAlignment="1">
      <alignment horizontal="center" vertical="center" wrapText="1"/>
    </xf>
    <xf numFmtId="10" fontId="42" fillId="8" borderId="3" xfId="0" applyNumberFormat="1" applyFont="1" applyFill="1" applyBorder="1" applyAlignment="1">
      <alignment horizontal="center" vertical="center" wrapText="1"/>
    </xf>
    <xf numFmtId="10" fontId="42" fillId="8" borderId="4" xfId="0" applyNumberFormat="1" applyFont="1" applyFill="1" applyBorder="1" applyAlignment="1">
      <alignment horizontal="center" vertical="center" wrapText="1"/>
    </xf>
    <xf numFmtId="9" fontId="32" fillId="8" borderId="33" xfId="0" applyNumberFormat="1" applyFont="1" applyFill="1" applyBorder="1" applyAlignment="1">
      <alignment horizontal="left" vertical="top" wrapText="1"/>
    </xf>
    <xf numFmtId="9" fontId="32" fillId="8" borderId="34" xfId="0" applyNumberFormat="1" applyFont="1" applyFill="1" applyBorder="1" applyAlignment="1">
      <alignment horizontal="left" vertical="top" wrapText="1"/>
    </xf>
    <xf numFmtId="9" fontId="32" fillId="8" borderId="33" xfId="0" applyNumberFormat="1" applyFont="1" applyFill="1" applyBorder="1" applyAlignment="1">
      <alignment vertical="top" wrapText="1"/>
    </xf>
    <xf numFmtId="0" fontId="26" fillId="8" borderId="1" xfId="0" applyFont="1" applyFill="1" applyBorder="1" applyAlignment="1">
      <alignment horizontal="center" vertical="top" wrapText="1"/>
    </xf>
    <xf numFmtId="0" fontId="25" fillId="8" borderId="1" xfId="0" applyFont="1" applyFill="1" applyBorder="1" applyAlignment="1">
      <alignment horizontal="center" vertical="top" wrapText="1"/>
    </xf>
    <xf numFmtId="9" fontId="32" fillId="8" borderId="1" xfId="0" applyNumberFormat="1" applyFont="1" applyFill="1" applyBorder="1" applyAlignment="1">
      <alignment horizontal="center" vertical="center" wrapText="1"/>
    </xf>
    <xf numFmtId="0" fontId="32" fillId="8" borderId="1" xfId="0" applyFont="1" applyFill="1" applyBorder="1" applyAlignment="1">
      <alignment horizontal="center" vertical="center" wrapText="1"/>
    </xf>
    <xf numFmtId="1" fontId="32" fillId="8" borderId="2" xfId="4" applyNumberFormat="1" applyFont="1" applyFill="1" applyBorder="1" applyAlignment="1" applyProtection="1">
      <alignment horizontal="center" vertical="center" wrapText="1"/>
      <protection locked="0"/>
    </xf>
    <xf numFmtId="1" fontId="32" fillId="8" borderId="3" xfId="4" applyNumberFormat="1" applyFont="1" applyFill="1" applyBorder="1" applyAlignment="1" applyProtection="1">
      <alignment horizontal="center" vertical="center" wrapText="1"/>
      <protection locked="0"/>
    </xf>
    <xf numFmtId="1" fontId="32" fillId="8" borderId="4" xfId="4" applyNumberFormat="1" applyFont="1" applyFill="1" applyBorder="1" applyAlignment="1" applyProtection="1">
      <alignment horizontal="center" vertical="center" wrapText="1"/>
      <protection locked="0"/>
    </xf>
    <xf numFmtId="0" fontId="32" fillId="8" borderId="1" xfId="4" applyFont="1" applyFill="1" applyBorder="1" applyAlignment="1" applyProtection="1">
      <alignment horizontal="left" vertical="center" wrapText="1"/>
      <protection locked="0"/>
    </xf>
    <xf numFmtId="0" fontId="10" fillId="4" borderId="37" xfId="0" applyFont="1" applyFill="1" applyBorder="1" applyAlignment="1">
      <alignment horizontal="center" vertical="center"/>
    </xf>
    <xf numFmtId="0" fontId="10" fillId="4" borderId="0" xfId="0" applyFont="1" applyFill="1" applyAlignment="1">
      <alignment horizontal="center" vertical="center"/>
    </xf>
    <xf numFmtId="0" fontId="40" fillId="8" borderId="2" xfId="0" applyFont="1" applyFill="1" applyBorder="1" applyAlignment="1">
      <alignment horizontal="center" vertical="center" textRotation="90"/>
    </xf>
    <xf numFmtId="0" fontId="42" fillId="8" borderId="2" xfId="4" applyFont="1" applyFill="1" applyBorder="1" applyAlignment="1" applyProtection="1">
      <alignment horizontal="center" vertical="center" textRotation="90" wrapText="1"/>
      <protection locked="0"/>
    </xf>
    <xf numFmtId="0" fontId="42" fillId="8" borderId="3" xfId="4" applyFont="1" applyFill="1" applyBorder="1" applyAlignment="1" applyProtection="1">
      <alignment horizontal="center" vertical="center" textRotation="90" wrapText="1"/>
      <protection locked="0"/>
    </xf>
    <xf numFmtId="0" fontId="42" fillId="8" borderId="4" xfId="4" applyFont="1" applyFill="1" applyBorder="1" applyAlignment="1" applyProtection="1">
      <alignment horizontal="center" vertical="center" textRotation="90" wrapText="1"/>
      <protection locked="0"/>
    </xf>
    <xf numFmtId="10" fontId="32" fillId="8" borderId="22" xfId="3" applyNumberFormat="1" applyFont="1" applyFill="1" applyBorder="1" applyAlignment="1">
      <alignment horizontal="center" vertical="center" wrapText="1"/>
    </xf>
    <xf numFmtId="0" fontId="32" fillId="8" borderId="22" xfId="4" applyFont="1" applyFill="1" applyBorder="1" applyAlignment="1" applyProtection="1">
      <alignment horizontal="center" vertical="center" wrapText="1"/>
      <protection locked="0"/>
    </xf>
    <xf numFmtId="10" fontId="13" fillId="8" borderId="1" xfId="0" applyNumberFormat="1" applyFont="1" applyFill="1" applyBorder="1" applyAlignment="1">
      <alignment horizontal="center" vertical="center"/>
    </xf>
    <xf numFmtId="0" fontId="13" fillId="8" borderId="1" xfId="0" applyFont="1" applyFill="1" applyBorder="1" applyAlignment="1">
      <alignment horizontal="center" vertical="center"/>
    </xf>
    <xf numFmtId="0" fontId="37" fillId="8" borderId="22" xfId="4" applyFont="1" applyFill="1" applyBorder="1" applyAlignment="1" applyProtection="1">
      <alignment horizontal="center" vertical="center" wrapText="1"/>
      <protection locked="0"/>
    </xf>
    <xf numFmtId="0" fontId="32" fillId="8" borderId="25" xfId="4" applyFont="1" applyFill="1" applyBorder="1" applyAlignment="1" applyProtection="1">
      <alignment horizontal="center" vertical="center" wrapText="1"/>
      <protection locked="0"/>
    </xf>
    <xf numFmtId="0" fontId="32" fillId="8" borderId="27" xfId="4" applyFont="1" applyFill="1" applyBorder="1" applyAlignment="1" applyProtection="1">
      <alignment horizontal="center" vertical="center" wrapText="1"/>
      <protection locked="0"/>
    </xf>
    <xf numFmtId="0" fontId="32" fillId="8" borderId="29" xfId="4" applyFont="1" applyFill="1" applyBorder="1" applyAlignment="1" applyProtection="1">
      <alignment horizontal="center" vertical="center" wrapText="1"/>
      <protection locked="0"/>
    </xf>
    <xf numFmtId="1" fontId="32" fillId="8" borderId="25" xfId="4" applyNumberFormat="1" applyFont="1" applyFill="1" applyBorder="1" applyAlignment="1" applyProtection="1">
      <alignment horizontal="center" vertical="center" wrapText="1"/>
      <protection locked="0"/>
    </xf>
    <xf numFmtId="1" fontId="32" fillId="8" borderId="27" xfId="4" applyNumberFormat="1" applyFont="1" applyFill="1" applyBorder="1" applyAlignment="1" applyProtection="1">
      <alignment horizontal="center" vertical="center" wrapText="1"/>
      <protection locked="0"/>
    </xf>
    <xf numFmtId="1" fontId="32" fillId="8" borderId="29" xfId="4" applyNumberFormat="1" applyFont="1" applyFill="1" applyBorder="1" applyAlignment="1" applyProtection="1">
      <alignment horizontal="center" vertical="center" wrapText="1"/>
      <protection locked="0"/>
    </xf>
    <xf numFmtId="9" fontId="32" fillId="8" borderId="25" xfId="0" applyNumberFormat="1" applyFont="1" applyFill="1" applyBorder="1" applyAlignment="1">
      <alignment horizontal="center" vertical="center" wrapText="1"/>
    </xf>
    <xf numFmtId="9" fontId="32" fillId="8" borderId="27" xfId="0" applyNumberFormat="1" applyFont="1" applyFill="1" applyBorder="1" applyAlignment="1">
      <alignment horizontal="center" vertical="center" wrapText="1"/>
    </xf>
    <xf numFmtId="1" fontId="32" fillId="8" borderId="25" xfId="0" applyNumberFormat="1" applyFont="1" applyFill="1" applyBorder="1" applyAlignment="1">
      <alignment horizontal="center" vertical="center" wrapText="1"/>
    </xf>
    <xf numFmtId="1" fontId="32" fillId="8" borderId="27" xfId="0" applyNumberFormat="1" applyFont="1" applyFill="1" applyBorder="1" applyAlignment="1">
      <alignment horizontal="center" vertical="center" wrapText="1"/>
    </xf>
    <xf numFmtId="10" fontId="6" fillId="0" borderId="5" xfId="0" applyNumberFormat="1" applyFont="1" applyBorder="1" applyAlignment="1">
      <alignment horizontal="center" vertical="center"/>
    </xf>
    <xf numFmtId="10" fontId="5" fillId="8" borderId="1" xfId="0" applyNumberFormat="1" applyFont="1" applyFill="1" applyBorder="1" applyAlignment="1">
      <alignment horizontal="center" vertical="center" textRotation="90" wrapText="1"/>
    </xf>
    <xf numFmtId="0" fontId="5" fillId="8" borderId="1" xfId="4" applyFont="1" applyFill="1" applyBorder="1" applyAlignment="1" applyProtection="1">
      <alignment horizontal="center" vertical="center" textRotation="90" wrapText="1"/>
      <protection locked="0"/>
    </xf>
    <xf numFmtId="0" fontId="5" fillId="8" borderId="1" xfId="0" applyFont="1" applyFill="1" applyBorder="1" applyAlignment="1">
      <alignment horizontal="center" vertical="center" textRotation="90" wrapText="1"/>
    </xf>
    <xf numFmtId="0" fontId="32" fillId="8" borderId="22" xfId="5" applyFont="1" applyFill="1" applyBorder="1" applyAlignment="1">
      <alignment horizontal="center" vertical="center" wrapText="1"/>
    </xf>
    <xf numFmtId="9" fontId="32" fillId="8" borderId="22" xfId="0" applyNumberFormat="1" applyFont="1" applyFill="1" applyBorder="1" applyAlignment="1">
      <alignment horizontal="center" vertical="center" wrapText="1"/>
    </xf>
    <xf numFmtId="10" fontId="32" fillId="8" borderId="22" xfId="6" applyNumberFormat="1" applyFont="1" applyFill="1" applyBorder="1" applyAlignment="1" applyProtection="1">
      <alignment horizontal="center" vertical="center" wrapText="1"/>
      <protection locked="0"/>
    </xf>
    <xf numFmtId="10" fontId="6" fillId="0" borderId="23" xfId="0" applyNumberFormat="1" applyFont="1" applyBorder="1" applyAlignment="1">
      <alignment horizontal="center" vertical="center"/>
    </xf>
    <xf numFmtId="10" fontId="6" fillId="0" borderId="37" xfId="0" applyNumberFormat="1" applyFont="1" applyBorder="1" applyAlignment="1">
      <alignment horizontal="center" vertical="center"/>
    </xf>
    <xf numFmtId="10" fontId="6" fillId="0" borderId="38" xfId="0" applyNumberFormat="1" applyFont="1" applyBorder="1" applyAlignment="1">
      <alignment horizontal="center" vertical="center"/>
    </xf>
    <xf numFmtId="0" fontId="5" fillId="8" borderId="1" xfId="5" applyFont="1" applyFill="1" applyBorder="1" applyAlignment="1">
      <alignment horizontal="center" vertical="center" textRotation="90" wrapText="1"/>
    </xf>
    <xf numFmtId="0" fontId="5" fillId="8" borderId="1" xfId="7" applyFont="1" applyFill="1" applyBorder="1" applyAlignment="1">
      <alignment horizontal="center" vertical="center" textRotation="90" wrapText="1"/>
    </xf>
    <xf numFmtId="0" fontId="32" fillId="8" borderId="22" xfId="5" applyFont="1" applyFill="1" applyBorder="1" applyAlignment="1">
      <alignment vertical="center" wrapText="1"/>
    </xf>
    <xf numFmtId="0" fontId="5" fillId="8" borderId="2" xfId="4" applyFont="1" applyFill="1" applyBorder="1" applyAlignment="1" applyProtection="1">
      <alignment horizontal="center" vertical="center" textRotation="90" wrapText="1"/>
      <protection locked="0"/>
    </xf>
    <xf numFmtId="0" fontId="5" fillId="8" borderId="3" xfId="4" applyFont="1" applyFill="1" applyBorder="1" applyAlignment="1" applyProtection="1">
      <alignment horizontal="center" vertical="center" textRotation="90" wrapText="1"/>
      <protection locked="0"/>
    </xf>
    <xf numFmtId="10" fontId="32" fillId="8" borderId="25" xfId="6" applyNumberFormat="1" applyFont="1" applyFill="1" applyBorder="1" applyAlignment="1" applyProtection="1">
      <alignment horizontal="center" vertical="center" wrapText="1"/>
      <protection locked="0"/>
    </xf>
    <xf numFmtId="10" fontId="32" fillId="8" borderId="27" xfId="6" applyNumberFormat="1" applyFont="1" applyFill="1" applyBorder="1" applyAlignment="1" applyProtection="1">
      <alignment horizontal="center" vertical="center" wrapText="1"/>
      <protection locked="0"/>
    </xf>
    <xf numFmtId="10" fontId="32" fillId="8" borderId="29" xfId="6" applyNumberFormat="1" applyFont="1" applyFill="1" applyBorder="1" applyAlignment="1" applyProtection="1">
      <alignment horizontal="center" vertical="center" wrapText="1"/>
      <protection locked="0"/>
    </xf>
    <xf numFmtId="0" fontId="32" fillId="0" borderId="25" xfId="0" applyFont="1" applyBorder="1" applyAlignment="1">
      <alignment horizontal="left" vertical="center" wrapText="1"/>
    </xf>
    <xf numFmtId="0" fontId="32" fillId="0" borderId="29" xfId="0" applyFont="1" applyBorder="1" applyAlignment="1">
      <alignment horizontal="left" vertical="center" wrapText="1"/>
    </xf>
    <xf numFmtId="0" fontId="32" fillId="8" borderId="22" xfId="5" applyFont="1" applyFill="1" applyBorder="1" applyAlignment="1">
      <alignment horizontal="left" vertical="center" wrapText="1"/>
    </xf>
    <xf numFmtId="0" fontId="32" fillId="8" borderId="22" xfId="4" applyFont="1" applyFill="1" applyBorder="1" applyAlignment="1" applyProtection="1">
      <alignment horizontal="left" vertical="center" wrapText="1"/>
      <protection locked="0"/>
    </xf>
    <xf numFmtId="1" fontId="32" fillId="8" borderId="22" xfId="5" applyNumberFormat="1" applyFont="1" applyFill="1" applyBorder="1" applyAlignment="1">
      <alignment horizontal="center" vertical="center" wrapText="1"/>
    </xf>
    <xf numFmtId="0" fontId="0" fillId="8" borderId="1" xfId="0" applyFill="1" applyBorder="1" applyAlignment="1">
      <alignment horizontal="center" vertical="center" textRotation="90" wrapText="1"/>
    </xf>
    <xf numFmtId="0" fontId="76" fillId="8" borderId="1" xfId="5" applyFont="1" applyFill="1" applyBorder="1" applyAlignment="1">
      <alignment horizontal="center" vertical="center" wrapText="1"/>
    </xf>
    <xf numFmtId="0" fontId="76" fillId="8" borderId="1" xfId="7" applyNumberFormat="1" applyFont="1" applyFill="1" applyBorder="1" applyAlignment="1">
      <alignment horizontal="center" vertical="center" wrapText="1"/>
    </xf>
    <xf numFmtId="0" fontId="76" fillId="0" borderId="1" xfId="0" applyFont="1" applyBorder="1" applyAlignment="1">
      <alignment horizontal="justify" vertical="center" wrapText="1"/>
    </xf>
    <xf numFmtId="1" fontId="32" fillId="0" borderId="25" xfId="5" applyNumberFormat="1" applyFont="1" applyBorder="1" applyAlignment="1">
      <alignment horizontal="center" vertical="center" wrapText="1"/>
    </xf>
    <xf numFmtId="1" fontId="32" fillId="0" borderId="29" xfId="5" applyNumberFormat="1" applyFont="1" applyBorder="1" applyAlignment="1">
      <alignment horizontal="center" vertical="center" wrapText="1"/>
    </xf>
    <xf numFmtId="0" fontId="32" fillId="0" borderId="22" xfId="4" applyFont="1" applyBorder="1" applyAlignment="1" applyProtection="1">
      <alignment horizontal="center" vertical="center" wrapText="1"/>
      <protection locked="0"/>
    </xf>
    <xf numFmtId="0" fontId="37" fillId="8" borderId="25" xfId="4" applyFont="1" applyFill="1" applyBorder="1" applyAlignment="1" applyProtection="1">
      <alignment horizontal="center" vertical="center" wrapText="1"/>
      <protection locked="0"/>
    </xf>
    <xf numFmtId="0" fontId="37" fillId="8" borderId="27" xfId="4" applyFont="1" applyFill="1" applyBorder="1" applyAlignment="1" applyProtection="1">
      <alignment horizontal="center" vertical="center" wrapText="1"/>
      <protection locked="0"/>
    </xf>
    <xf numFmtId="0" fontId="37" fillId="8" borderId="29" xfId="4" applyFont="1" applyFill="1" applyBorder="1" applyAlignment="1" applyProtection="1">
      <alignment horizontal="center" vertical="center" wrapText="1"/>
      <protection locked="0"/>
    </xf>
    <xf numFmtId="164" fontId="32" fillId="8" borderId="22" xfId="3" applyNumberFormat="1" applyFont="1" applyFill="1" applyBorder="1" applyAlignment="1">
      <alignment horizontal="center" vertical="center" wrapText="1"/>
    </xf>
    <xf numFmtId="164" fontId="76" fillId="8" borderId="1" xfId="3" applyNumberFormat="1" applyFont="1" applyFill="1" applyBorder="1" applyAlignment="1">
      <alignment horizontal="center" vertical="center" wrapText="1"/>
    </xf>
    <xf numFmtId="0" fontId="10" fillId="4" borderId="0" xfId="5" applyFont="1" applyFill="1" applyAlignment="1">
      <alignment horizontal="center" vertical="center"/>
    </xf>
    <xf numFmtId="0" fontId="10" fillId="4" borderId="45" xfId="5" applyFont="1" applyFill="1" applyBorder="1" applyAlignment="1">
      <alignment horizontal="center" vertical="center"/>
    </xf>
    <xf numFmtId="0" fontId="21" fillId="5" borderId="22" xfId="5" applyFont="1" applyFill="1" applyBorder="1" applyAlignment="1">
      <alignment horizontal="center" vertical="center" wrapText="1"/>
    </xf>
    <xf numFmtId="0" fontId="51" fillId="8" borderId="22" xfId="5" applyFont="1" applyFill="1" applyBorder="1" applyAlignment="1">
      <alignment horizontal="center" vertical="top" wrapText="1"/>
    </xf>
    <xf numFmtId="0" fontId="32" fillId="8" borderId="22" xfId="4" applyFont="1" applyFill="1" applyBorder="1" applyAlignment="1" applyProtection="1">
      <alignment horizontal="center" vertical="top" wrapText="1"/>
      <protection locked="0"/>
    </xf>
    <xf numFmtId="0" fontId="76" fillId="8" borderId="2" xfId="7" applyNumberFormat="1" applyFont="1" applyFill="1" applyBorder="1" applyAlignment="1">
      <alignment horizontal="center" vertical="center" wrapText="1"/>
    </xf>
    <xf numFmtId="0" fontId="76" fillId="8" borderId="4" xfId="7" applyNumberFormat="1" applyFont="1" applyFill="1" applyBorder="1" applyAlignment="1">
      <alignment horizontal="center" vertical="center" wrapText="1"/>
    </xf>
    <xf numFmtId="1" fontId="32" fillId="8" borderId="54" xfId="5" applyNumberFormat="1" applyFont="1" applyFill="1" applyBorder="1" applyAlignment="1">
      <alignment horizontal="center" vertical="center" wrapText="1"/>
    </xf>
    <xf numFmtId="0" fontId="37" fillId="8" borderId="22" xfId="0" applyFont="1" applyFill="1" applyBorder="1" applyAlignment="1">
      <alignment horizontal="justify" vertical="center" wrapText="1" readingOrder="1"/>
    </xf>
    <xf numFmtId="0" fontId="37" fillId="8" borderId="22" xfId="2" applyFont="1" applyFill="1" applyBorder="1" applyAlignment="1">
      <alignment horizontal="left" vertical="center" wrapText="1"/>
    </xf>
    <xf numFmtId="0" fontId="37" fillId="8" borderId="22" xfId="0" applyFont="1" applyFill="1" applyBorder="1" applyAlignment="1">
      <alignment horizontal="left" vertical="center" wrapText="1" readingOrder="1"/>
    </xf>
    <xf numFmtId="10" fontId="37" fillId="8" borderId="25" xfId="0" applyNumberFormat="1" applyFont="1" applyFill="1" applyBorder="1" applyAlignment="1">
      <alignment horizontal="center" vertical="center" wrapText="1" readingOrder="1"/>
    </xf>
    <xf numFmtId="0" fontId="37" fillId="8" borderId="27" xfId="0" applyFont="1" applyFill="1" applyBorder="1" applyAlignment="1">
      <alignment horizontal="center" vertical="center" wrapText="1" readingOrder="1"/>
    </xf>
    <xf numFmtId="0" fontId="37" fillId="8" borderId="29" xfId="0" applyFont="1" applyFill="1" applyBorder="1" applyAlignment="1">
      <alignment horizontal="center" vertical="center" wrapText="1" readingOrder="1"/>
    </xf>
    <xf numFmtId="0" fontId="47" fillId="4" borderId="32" xfId="0" applyFont="1" applyFill="1" applyBorder="1" applyAlignment="1">
      <alignment horizontal="center" vertical="center"/>
    </xf>
    <xf numFmtId="0" fontId="47" fillId="4" borderId="0" xfId="0" applyFont="1" applyFill="1" applyAlignment="1">
      <alignment horizontal="center" vertical="center"/>
    </xf>
    <xf numFmtId="0" fontId="40" fillId="8" borderId="24" xfId="0" applyFont="1" applyFill="1" applyBorder="1" applyAlignment="1">
      <alignment horizontal="center" vertical="center" textRotation="90"/>
    </xf>
    <xf numFmtId="0" fontId="40" fillId="8" borderId="45" xfId="0" applyFont="1" applyFill="1" applyBorder="1" applyAlignment="1">
      <alignment horizontal="center" vertical="center" textRotation="90"/>
    </xf>
    <xf numFmtId="0" fontId="40" fillId="8" borderId="46" xfId="0" applyFont="1" applyFill="1" applyBorder="1" applyAlignment="1">
      <alignment horizontal="center" vertical="center" textRotation="90"/>
    </xf>
    <xf numFmtId="0" fontId="37" fillId="8" borderId="22" xfId="2" applyFont="1" applyFill="1" applyBorder="1" applyAlignment="1">
      <alignment horizontal="center" vertical="center" wrapText="1"/>
    </xf>
    <xf numFmtId="9" fontId="37" fillId="8" borderId="30" xfId="0" applyNumberFormat="1" applyFont="1" applyFill="1" applyBorder="1" applyAlignment="1">
      <alignment horizontal="center" vertical="center" wrapText="1"/>
    </xf>
    <xf numFmtId="0" fontId="37" fillId="8" borderId="30" xfId="0" applyFont="1" applyFill="1" applyBorder="1" applyAlignment="1">
      <alignment horizontal="center" vertical="center" wrapText="1"/>
    </xf>
    <xf numFmtId="1" fontId="37" fillId="8" borderId="25" xfId="0" applyNumberFormat="1" applyFont="1" applyFill="1" applyBorder="1" applyAlignment="1">
      <alignment horizontal="center" vertical="center" wrapText="1"/>
    </xf>
    <xf numFmtId="1" fontId="37" fillId="8" borderId="27" xfId="0" applyNumberFormat="1" applyFont="1" applyFill="1" applyBorder="1" applyAlignment="1">
      <alignment horizontal="center" vertical="center" wrapText="1"/>
    </xf>
    <xf numFmtId="1" fontId="37" fillId="8" borderId="29" xfId="0" applyNumberFormat="1" applyFont="1" applyFill="1" applyBorder="1" applyAlignment="1">
      <alignment horizontal="center" vertical="center" wrapText="1"/>
    </xf>
    <xf numFmtId="0" fontId="37" fillId="8" borderId="25" xfId="2" applyFont="1" applyFill="1" applyBorder="1" applyAlignment="1">
      <alignment horizontal="center" vertical="center" wrapText="1"/>
    </xf>
    <xf numFmtId="0" fontId="37" fillId="8" borderId="27" xfId="2" applyFont="1" applyFill="1" applyBorder="1" applyAlignment="1">
      <alignment horizontal="center" vertical="center" wrapText="1"/>
    </xf>
    <xf numFmtId="0" fontId="37" fillId="8" borderId="29" xfId="2" applyFont="1" applyFill="1" applyBorder="1" applyAlignment="1">
      <alignment horizontal="center" vertical="center" wrapText="1"/>
    </xf>
    <xf numFmtId="9" fontId="37" fillId="8" borderId="22" xfId="1" applyFont="1" applyFill="1" applyBorder="1" applyAlignment="1">
      <alignment horizontal="center" vertical="center" wrapText="1"/>
    </xf>
    <xf numFmtId="0" fontId="37" fillId="8" borderId="30" xfId="2" applyFont="1" applyFill="1" applyBorder="1" applyAlignment="1">
      <alignment horizontal="center" vertical="center" wrapText="1"/>
    </xf>
    <xf numFmtId="1" fontId="37" fillId="8" borderId="25" xfId="1" applyNumberFormat="1" applyFont="1" applyFill="1" applyBorder="1" applyAlignment="1">
      <alignment horizontal="center" vertical="center" wrapText="1"/>
    </xf>
    <xf numFmtId="1" fontId="37" fillId="8" borderId="27" xfId="1" applyNumberFormat="1" applyFont="1" applyFill="1" applyBorder="1" applyAlignment="1">
      <alignment horizontal="center" vertical="center" wrapText="1"/>
    </xf>
    <xf numFmtId="1" fontId="37" fillId="8" borderId="29" xfId="1" applyNumberFormat="1" applyFont="1" applyFill="1" applyBorder="1" applyAlignment="1">
      <alignment horizontal="center" vertical="center" wrapText="1"/>
    </xf>
    <xf numFmtId="1" fontId="37" fillId="0" borderId="25" xfId="0" applyNumberFormat="1" applyFont="1" applyBorder="1" applyAlignment="1">
      <alignment horizontal="center" vertical="center" wrapText="1"/>
    </xf>
    <xf numFmtId="1" fontId="37" fillId="0" borderId="27" xfId="0" applyNumberFormat="1" applyFont="1" applyBorder="1" applyAlignment="1">
      <alignment horizontal="center" vertical="center" wrapText="1"/>
    </xf>
    <xf numFmtId="1" fontId="37" fillId="0" borderId="29" xfId="0" applyNumberFormat="1" applyFont="1" applyBorder="1" applyAlignment="1">
      <alignment horizontal="center" vertical="center" wrapText="1"/>
    </xf>
    <xf numFmtId="9" fontId="37" fillId="0" borderId="22" xfId="0" applyNumberFormat="1" applyFont="1" applyBorder="1" applyAlignment="1">
      <alignment horizontal="center" vertical="center" wrapText="1"/>
    </xf>
    <xf numFmtId="9" fontId="37" fillId="8" borderId="30" xfId="1" applyFont="1" applyFill="1" applyBorder="1" applyAlignment="1">
      <alignment horizontal="center" vertical="center" wrapText="1"/>
    </xf>
    <xf numFmtId="0" fontId="37" fillId="8" borderId="30" xfId="0" applyFont="1" applyFill="1" applyBorder="1" applyAlignment="1">
      <alignment horizontal="center" vertical="center" wrapText="1" readingOrder="1"/>
    </xf>
    <xf numFmtId="10" fontId="37" fillId="8" borderId="22" xfId="0" applyNumberFormat="1" applyFont="1" applyFill="1" applyBorder="1" applyAlignment="1">
      <alignment horizontal="center" vertical="center" wrapText="1" readingOrder="1"/>
    </xf>
    <xf numFmtId="1" fontId="37" fillId="8" borderId="25" xfId="0" applyNumberFormat="1" applyFont="1" applyFill="1" applyBorder="1" applyAlignment="1">
      <alignment horizontal="center" vertical="center" wrapText="1" readingOrder="1"/>
    </xf>
    <xf numFmtId="1" fontId="37" fillId="8" borderId="29" xfId="0" applyNumberFormat="1" applyFont="1" applyFill="1" applyBorder="1" applyAlignment="1">
      <alignment horizontal="center" vertical="center" wrapText="1" readingOrder="1"/>
    </xf>
    <xf numFmtId="0" fontId="37" fillId="8" borderId="30" xfId="0" applyFont="1" applyFill="1" applyBorder="1" applyAlignment="1">
      <alignment horizontal="left" vertical="center" wrapText="1"/>
    </xf>
    <xf numFmtId="0" fontId="37" fillId="8" borderId="22" xfId="2" applyFont="1" applyFill="1" applyBorder="1" applyAlignment="1">
      <alignment horizontal="justify" vertical="center" wrapText="1"/>
    </xf>
    <xf numFmtId="1" fontId="37" fillId="8" borderId="54" xfId="0" applyNumberFormat="1" applyFont="1" applyFill="1" applyBorder="1" applyAlignment="1">
      <alignment horizontal="center" vertical="center" wrapText="1"/>
    </xf>
    <xf numFmtId="10" fontId="37" fillId="8" borderId="25" xfId="2" applyNumberFormat="1" applyFont="1" applyFill="1" applyBorder="1" applyAlignment="1">
      <alignment horizontal="center" vertical="center" wrapText="1"/>
    </xf>
    <xf numFmtId="10" fontId="37" fillId="8" borderId="27" xfId="2" applyNumberFormat="1" applyFont="1" applyFill="1" applyBorder="1" applyAlignment="1">
      <alignment horizontal="center" vertical="center" wrapText="1"/>
    </xf>
    <xf numFmtId="10" fontId="37" fillId="8" borderId="29" xfId="2" applyNumberFormat="1" applyFont="1" applyFill="1" applyBorder="1" applyAlignment="1">
      <alignment horizontal="center" vertical="center" wrapText="1"/>
    </xf>
    <xf numFmtId="0" fontId="37" fillId="8" borderId="26" xfId="0" applyFont="1" applyFill="1" applyBorder="1" applyAlignment="1">
      <alignment horizontal="center" vertical="center" wrapText="1"/>
    </xf>
    <xf numFmtId="0" fontId="37" fillId="8" borderId="32" xfId="0" applyFont="1" applyFill="1" applyBorder="1" applyAlignment="1">
      <alignment horizontal="center" vertical="center" wrapText="1"/>
    </xf>
    <xf numFmtId="0" fontId="37" fillId="8" borderId="28" xfId="0" applyFont="1" applyFill="1" applyBorder="1" applyAlignment="1">
      <alignment horizontal="center" vertical="center" wrapText="1"/>
    </xf>
    <xf numFmtId="10" fontId="37" fillId="8" borderId="25" xfId="0" applyNumberFormat="1" applyFont="1" applyFill="1" applyBorder="1" applyAlignment="1">
      <alignment horizontal="center" vertical="center" wrapText="1"/>
    </xf>
    <xf numFmtId="0" fontId="37" fillId="8" borderId="27" xfId="0" applyFont="1" applyFill="1" applyBorder="1" applyAlignment="1">
      <alignment horizontal="center" vertical="center" wrapText="1"/>
    </xf>
    <xf numFmtId="0" fontId="37" fillId="8" borderId="29" xfId="0" applyFont="1" applyFill="1" applyBorder="1" applyAlignment="1">
      <alignment horizontal="center" vertical="center" wrapText="1"/>
    </xf>
    <xf numFmtId="0" fontId="45" fillId="3" borderId="23" xfId="0" applyFont="1" applyFill="1" applyBorder="1" applyAlignment="1">
      <alignment horizontal="center" vertical="center"/>
    </xf>
    <xf numFmtId="0" fontId="45" fillId="3" borderId="24" xfId="0" applyFont="1" applyFill="1" applyBorder="1" applyAlignment="1">
      <alignment horizontal="center" vertical="center"/>
    </xf>
    <xf numFmtId="0" fontId="46" fillId="5" borderId="22" xfId="0" applyFont="1" applyFill="1" applyBorder="1" applyAlignment="1">
      <alignment horizontal="center" vertical="center" wrapText="1"/>
    </xf>
    <xf numFmtId="0" fontId="26" fillId="8" borderId="51" xfId="2" applyFont="1" applyFill="1" applyBorder="1" applyAlignment="1">
      <alignment horizontal="center" vertical="center" wrapText="1"/>
    </xf>
    <xf numFmtId="0" fontId="26" fillId="8" borderId="50" xfId="2" applyFont="1" applyFill="1" applyBorder="1" applyAlignment="1">
      <alignment horizontal="center" vertical="center" wrapText="1"/>
    </xf>
    <xf numFmtId="0" fontId="26" fillId="8" borderId="49" xfId="2" applyFont="1" applyFill="1" applyBorder="1" applyAlignment="1">
      <alignment horizontal="center" vertical="center" wrapText="1"/>
    </xf>
    <xf numFmtId="0" fontId="37" fillId="8" borderId="22" xfId="2" applyFont="1" applyFill="1" applyBorder="1" applyAlignment="1">
      <alignment horizontal="center" vertical="top" wrapText="1"/>
    </xf>
    <xf numFmtId="10" fontId="37" fillId="8" borderId="22" xfId="2" applyNumberFormat="1" applyFont="1" applyFill="1" applyBorder="1" applyAlignment="1">
      <alignment horizontal="center" vertical="center" wrapText="1"/>
    </xf>
    <xf numFmtId="10" fontId="37" fillId="8" borderId="22" xfId="0" applyNumberFormat="1" applyFont="1" applyFill="1" applyBorder="1" applyAlignment="1">
      <alignment horizontal="center" vertical="center" wrapText="1"/>
    </xf>
    <xf numFmtId="10" fontId="11" fillId="0" borderId="2" xfId="0" applyNumberFormat="1" applyFont="1" applyBorder="1" applyAlignment="1">
      <alignment horizontal="center" vertical="center"/>
    </xf>
    <xf numFmtId="10" fontId="11" fillId="0" borderId="3" xfId="0" applyNumberFormat="1" applyFont="1" applyBorder="1" applyAlignment="1">
      <alignment horizontal="center" vertical="center"/>
    </xf>
    <xf numFmtId="9"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10" fontId="32" fillId="8" borderId="25" xfId="0" applyNumberFormat="1" applyFont="1" applyFill="1" applyBorder="1" applyAlignment="1">
      <alignment horizontal="center" vertical="center" wrapText="1" readingOrder="1"/>
    </xf>
    <xf numFmtId="10" fontId="32" fillId="8" borderId="27" xfId="0" applyNumberFormat="1" applyFont="1" applyFill="1" applyBorder="1" applyAlignment="1">
      <alignment horizontal="center" vertical="center" wrapText="1" readingOrder="1"/>
    </xf>
    <xf numFmtId="10" fontId="32" fillId="8" borderId="29" xfId="0" applyNumberFormat="1" applyFont="1" applyFill="1" applyBorder="1" applyAlignment="1">
      <alignment horizontal="center" vertical="center" wrapText="1" readingOrder="1"/>
    </xf>
    <xf numFmtId="0" fontId="26" fillId="0" borderId="22" xfId="2" applyFont="1" applyFill="1" applyBorder="1" applyAlignment="1">
      <alignment horizontal="center" vertical="center" wrapText="1"/>
    </xf>
    <xf numFmtId="0" fontId="25" fillId="8" borderId="22" xfId="0" applyFont="1" applyFill="1" applyBorder="1" applyAlignment="1">
      <alignment horizontal="center" vertical="center" wrapText="1"/>
    </xf>
    <xf numFmtId="0" fontId="32" fillId="0" borderId="25" xfId="0" applyFont="1" applyBorder="1" applyAlignment="1">
      <alignment horizontal="center" vertical="center" wrapText="1" readingOrder="1"/>
    </xf>
    <xf numFmtId="0" fontId="32" fillId="0" borderId="27" xfId="0" applyFont="1" applyBorder="1" applyAlignment="1">
      <alignment horizontal="center" vertical="center" wrapText="1" readingOrder="1"/>
    </xf>
    <xf numFmtId="0" fontId="32" fillId="0" borderId="29" xfId="0" applyFont="1" applyBorder="1" applyAlignment="1">
      <alignment horizontal="center" vertical="center" wrapText="1" readingOrder="1"/>
    </xf>
    <xf numFmtId="0" fontId="31" fillId="8" borderId="25" xfId="0" applyFont="1" applyFill="1" applyBorder="1" applyAlignment="1">
      <alignment horizontal="center" vertical="center" wrapText="1" readingOrder="1"/>
    </xf>
    <xf numFmtId="0" fontId="31" fillId="8" borderId="27" xfId="0" applyFont="1" applyFill="1" applyBorder="1" applyAlignment="1">
      <alignment horizontal="center" vertical="center" wrapText="1" readingOrder="1"/>
    </xf>
    <xf numFmtId="0" fontId="31" fillId="8" borderId="29" xfId="0" applyFont="1" applyFill="1" applyBorder="1" applyAlignment="1">
      <alignment horizontal="center" vertical="center" wrapText="1" readingOrder="1"/>
    </xf>
    <xf numFmtId="0" fontId="26" fillId="0" borderId="22" xfId="0" applyFont="1" applyBorder="1" applyAlignment="1">
      <alignment horizontal="center" vertical="center" wrapText="1" readingOrder="1"/>
    </xf>
    <xf numFmtId="0" fontId="25" fillId="8" borderId="22" xfId="0" applyFont="1" applyFill="1" applyBorder="1" applyAlignment="1">
      <alignment horizontal="center" vertical="center" wrapText="1" readingOrder="1"/>
    </xf>
    <xf numFmtId="1" fontId="32" fillId="0" borderId="25" xfId="0" applyNumberFormat="1" applyFont="1" applyBorder="1" applyAlignment="1">
      <alignment horizontal="center" vertical="center" wrapText="1"/>
    </xf>
    <xf numFmtId="1" fontId="32" fillId="0" borderId="27" xfId="0" applyNumberFormat="1" applyFont="1" applyBorder="1" applyAlignment="1">
      <alignment horizontal="center" vertical="center" wrapText="1"/>
    </xf>
    <xf numFmtId="1" fontId="32" fillId="0" borderId="29" xfId="0" applyNumberFormat="1" applyFont="1" applyBorder="1" applyAlignment="1">
      <alignment horizontal="center" vertical="center" wrapText="1"/>
    </xf>
    <xf numFmtId="10" fontId="11" fillId="0" borderId="1" xfId="0" applyNumberFormat="1" applyFont="1" applyBorder="1" applyAlignment="1">
      <alignment horizontal="center" vertical="center"/>
    </xf>
    <xf numFmtId="0" fontId="58" fillId="8" borderId="2" xfId="5" applyFont="1" applyFill="1" applyBorder="1" applyAlignment="1">
      <alignment horizontal="center" vertical="center" textRotation="90" wrapText="1"/>
    </xf>
    <xf numFmtId="0" fontId="58" fillId="8" borderId="3" xfId="5" applyFont="1" applyFill="1" applyBorder="1" applyAlignment="1">
      <alignment horizontal="center" vertical="center" textRotation="90" wrapText="1"/>
    </xf>
    <xf numFmtId="0" fontId="58" fillId="8" borderId="4" xfId="5" applyFont="1" applyFill="1" applyBorder="1" applyAlignment="1">
      <alignment horizontal="center" vertical="center" textRotation="90" wrapText="1"/>
    </xf>
    <xf numFmtId="0" fontId="40" fillId="8" borderId="2" xfId="5" applyFont="1" applyFill="1" applyBorder="1" applyAlignment="1">
      <alignment horizontal="center" vertical="center" textRotation="90"/>
    </xf>
    <xf numFmtId="0" fontId="40" fillId="8" borderId="3" xfId="5" applyFont="1" applyFill="1" applyBorder="1" applyAlignment="1">
      <alignment horizontal="center" vertical="center" textRotation="90"/>
    </xf>
    <xf numFmtId="0" fontId="40" fillId="8" borderId="4" xfId="5" applyFont="1" applyFill="1" applyBorder="1" applyAlignment="1">
      <alignment horizontal="center" vertical="center" textRotation="90"/>
    </xf>
    <xf numFmtId="0" fontId="32" fillId="0" borderId="25" xfId="0" applyFont="1" applyBorder="1" applyAlignment="1">
      <alignment vertical="center" wrapText="1" readingOrder="1"/>
    </xf>
    <xf numFmtId="0" fontId="79" fillId="0" borderId="27" xfId="0" applyFont="1" applyBorder="1" applyAlignment="1">
      <alignment vertical="center" wrapText="1" readingOrder="1"/>
    </xf>
    <xf numFmtId="0" fontId="79" fillId="0" borderId="29" xfId="0" applyFont="1" applyBorder="1" applyAlignment="1">
      <alignment vertical="center" wrapText="1" readingOrder="1"/>
    </xf>
    <xf numFmtId="0" fontId="11" fillId="0" borderId="1" xfId="0" applyFont="1" applyBorder="1" applyAlignment="1">
      <alignment horizontal="center" wrapText="1"/>
    </xf>
    <xf numFmtId="0" fontId="11" fillId="0" borderId="1" xfId="0" applyFont="1" applyBorder="1" applyAlignment="1">
      <alignment horizontal="center"/>
    </xf>
    <xf numFmtId="0" fontId="32" fillId="0" borderId="25" xfId="0" applyFont="1" applyBorder="1" applyAlignment="1">
      <alignment horizontal="left" vertical="center" wrapText="1" readingOrder="1"/>
    </xf>
    <xf numFmtId="0" fontId="32" fillId="0" borderId="29" xfId="0" applyFont="1" applyBorder="1" applyAlignment="1">
      <alignment horizontal="left" vertical="center" wrapText="1" readingOrder="1"/>
    </xf>
    <xf numFmtId="0" fontId="32" fillId="0" borderId="22" xfId="0" applyFont="1" applyBorder="1" applyAlignment="1">
      <alignment vertical="center" wrapText="1" readingOrder="1"/>
    </xf>
    <xf numFmtId="10" fontId="32" fillId="0" borderId="22" xfId="0" applyNumberFormat="1" applyFont="1" applyBorder="1" applyAlignment="1">
      <alignment horizontal="center" vertical="center" wrapText="1" indent="1" readingOrder="1"/>
    </xf>
    <xf numFmtId="0" fontId="32" fillId="0" borderId="22" xfId="0" applyFont="1" applyBorder="1" applyAlignment="1">
      <alignment horizontal="center" vertical="center" wrapText="1" indent="1" readingOrder="1"/>
    </xf>
    <xf numFmtId="0" fontId="32" fillId="0" borderId="22" xfId="0" applyFont="1" applyBorder="1" applyAlignment="1">
      <alignment horizontal="left" vertical="center" wrapText="1" readingOrder="1"/>
    </xf>
    <xf numFmtId="0" fontId="67" fillId="0" borderId="1" xfId="0" applyFont="1" applyBorder="1" applyAlignment="1">
      <alignment horizontal="center" vertical="top" wrapText="1"/>
    </xf>
    <xf numFmtId="0" fontId="11" fillId="0" borderId="1" xfId="0" applyFont="1" applyBorder="1" applyAlignment="1">
      <alignment horizontal="center" vertical="top" wrapText="1"/>
    </xf>
    <xf numFmtId="1" fontId="32" fillId="8" borderId="25" xfId="0" applyNumberFormat="1" applyFont="1" applyFill="1" applyBorder="1" applyAlignment="1">
      <alignment horizontal="center" vertical="center" wrapText="1" readingOrder="1"/>
    </xf>
    <xf numFmtId="1" fontId="32" fillId="8" borderId="27" xfId="0" applyNumberFormat="1" applyFont="1" applyFill="1" applyBorder="1" applyAlignment="1">
      <alignment horizontal="center" vertical="center" wrapText="1" readingOrder="1"/>
    </xf>
    <xf numFmtId="1" fontId="32" fillId="8" borderId="29" xfId="0" applyNumberFormat="1" applyFont="1" applyFill="1" applyBorder="1" applyAlignment="1">
      <alignment horizontal="center" vertical="center" wrapText="1" readingOrder="1"/>
    </xf>
    <xf numFmtId="10" fontId="32" fillId="8" borderId="22" xfId="0" applyNumberFormat="1" applyFont="1" applyFill="1" applyBorder="1" applyAlignment="1">
      <alignment horizontal="center" vertical="center" wrapText="1" readingOrder="1"/>
    </xf>
    <xf numFmtId="0" fontId="11" fillId="8" borderId="2"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31" fillId="8" borderId="22" xfId="0" applyFont="1" applyFill="1" applyBorder="1" applyAlignment="1">
      <alignment horizontal="center" vertical="center" wrapText="1" readingOrder="1"/>
    </xf>
    <xf numFmtId="1" fontId="32" fillId="8" borderId="22" xfId="0" applyNumberFormat="1" applyFont="1" applyFill="1" applyBorder="1" applyAlignment="1">
      <alignment horizontal="center" vertical="center" wrapText="1" readingOrder="1"/>
    </xf>
    <xf numFmtId="10" fontId="11" fillId="8" borderId="2" xfId="0" applyNumberFormat="1" applyFont="1" applyFill="1" applyBorder="1" applyAlignment="1">
      <alignment horizontal="center" vertical="center"/>
    </xf>
    <xf numFmtId="10" fontId="11" fillId="8" borderId="3" xfId="0" applyNumberFormat="1" applyFont="1" applyFill="1" applyBorder="1" applyAlignment="1">
      <alignment horizontal="center" vertical="center"/>
    </xf>
    <xf numFmtId="0" fontId="11" fillId="8" borderId="1" xfId="0" applyFont="1" applyFill="1" applyBorder="1" applyAlignment="1">
      <alignment horizontal="center" vertical="top" wrapText="1"/>
    </xf>
    <xf numFmtId="0" fontId="11" fillId="8" borderId="1" xfId="0" applyFont="1" applyFill="1" applyBorder="1" applyAlignment="1">
      <alignment horizontal="center" vertical="top"/>
    </xf>
    <xf numFmtId="0" fontId="40" fillId="8" borderId="2" xfId="5" applyFont="1" applyFill="1" applyBorder="1" applyAlignment="1">
      <alignment horizontal="center" vertical="center" textRotation="90" wrapText="1"/>
    </xf>
    <xf numFmtId="0" fontId="80" fillId="0" borderId="22" xfId="0" applyFont="1" applyBorder="1" applyAlignment="1">
      <alignment horizontal="justify" vertical="center" wrapText="1"/>
    </xf>
    <xf numFmtId="10" fontId="11" fillId="8" borderId="1" xfId="0" applyNumberFormat="1" applyFont="1" applyFill="1" applyBorder="1" applyAlignment="1">
      <alignment horizontal="center" vertical="center"/>
    </xf>
    <xf numFmtId="0" fontId="11" fillId="8" borderId="1" xfId="0" applyFont="1" applyFill="1" applyBorder="1" applyAlignment="1">
      <alignment horizontal="center" vertical="center"/>
    </xf>
    <xf numFmtId="0" fontId="25" fillId="8" borderId="25" xfId="0" applyFont="1" applyFill="1" applyBorder="1" applyAlignment="1">
      <alignment horizontal="center" vertical="center" wrapText="1"/>
    </xf>
    <xf numFmtId="0" fontId="25" fillId="8" borderId="27"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25" xfId="0" applyFont="1" applyFill="1" applyBorder="1" applyAlignment="1">
      <alignment horizontal="center" vertical="center" wrapText="1" readingOrder="1"/>
    </xf>
    <xf numFmtId="0" fontId="25" fillId="8" borderId="27" xfId="0" applyFont="1" applyFill="1" applyBorder="1" applyAlignment="1">
      <alignment horizontal="center" vertical="center" wrapText="1" readingOrder="1"/>
    </xf>
    <xf numFmtId="0" fontId="25" fillId="8" borderId="29" xfId="0" applyFont="1" applyFill="1" applyBorder="1" applyAlignment="1">
      <alignment horizontal="center" vertical="center" wrapText="1" readingOrder="1"/>
    </xf>
    <xf numFmtId="0" fontId="25" fillId="0" borderId="25" xfId="4" applyFont="1" applyBorder="1" applyAlignment="1" applyProtection="1">
      <alignment horizontal="center" vertical="center" wrapText="1"/>
      <protection locked="0"/>
    </xf>
    <xf numFmtId="0" fontId="25" fillId="0" borderId="27" xfId="4" applyFont="1" applyBorder="1" applyAlignment="1" applyProtection="1">
      <alignment horizontal="center" vertical="center" wrapText="1"/>
      <protection locked="0"/>
    </xf>
    <xf numFmtId="0" fontId="25" fillId="0" borderId="29" xfId="4" applyFont="1" applyBorder="1" applyAlignment="1" applyProtection="1">
      <alignment horizontal="center" vertical="center" wrapText="1"/>
      <protection locked="0"/>
    </xf>
    <xf numFmtId="164" fontId="32" fillId="8" borderId="22" xfId="3" applyNumberFormat="1" applyFont="1" applyFill="1" applyBorder="1" applyAlignment="1">
      <alignment horizontal="justify" vertical="center" wrapText="1"/>
    </xf>
    <xf numFmtId="164" fontId="32" fillId="0" borderId="22" xfId="3" applyNumberFormat="1" applyFont="1" applyFill="1" applyBorder="1" applyAlignment="1">
      <alignment horizontal="center" vertical="center" wrapText="1"/>
    </xf>
    <xf numFmtId="164" fontId="32" fillId="0" borderId="22" xfId="3" applyNumberFormat="1" applyFont="1" applyFill="1" applyBorder="1" applyAlignment="1">
      <alignment horizontal="center" vertical="center" wrapText="1" indent="1"/>
    </xf>
    <xf numFmtId="10" fontId="32" fillId="8" borderId="22" xfId="0" applyNumberFormat="1" applyFont="1" applyFill="1" applyBorder="1" applyAlignment="1">
      <alignment horizontal="center" vertical="center" wrapText="1" indent="1" readingOrder="1"/>
    </xf>
    <xf numFmtId="0" fontId="32" fillId="8" borderId="22" xfId="0" applyFont="1" applyFill="1" applyBorder="1" applyAlignment="1">
      <alignment horizontal="center" vertical="center" wrapText="1" indent="1" readingOrder="1"/>
    </xf>
    <xf numFmtId="164" fontId="32" fillId="0" borderId="22" xfId="3" applyNumberFormat="1" applyFont="1" applyFill="1" applyBorder="1" applyAlignment="1">
      <alignment horizontal="justify" vertical="center" wrapText="1"/>
    </xf>
    <xf numFmtId="10" fontId="11" fillId="8" borderId="60" xfId="0" applyNumberFormat="1" applyFont="1" applyFill="1" applyBorder="1" applyAlignment="1">
      <alignment horizontal="center" vertical="center"/>
    </xf>
    <xf numFmtId="0" fontId="11" fillId="8" borderId="60" xfId="0" applyFont="1" applyFill="1" applyBorder="1" applyAlignment="1">
      <alignment horizontal="center" vertical="center"/>
    </xf>
    <xf numFmtId="0" fontId="31" fillId="8" borderId="22" xfId="0" applyFont="1" applyFill="1" applyBorder="1" applyAlignment="1">
      <alignment horizontal="justify" vertical="center" wrapText="1"/>
    </xf>
    <xf numFmtId="0" fontId="24" fillId="8" borderId="1" xfId="0" applyFont="1" applyFill="1" applyBorder="1" applyAlignment="1">
      <alignment horizontal="center" vertical="center" wrapText="1"/>
    </xf>
    <xf numFmtId="49" fontId="32" fillId="8" borderId="22" xfId="0" applyNumberFormat="1" applyFont="1" applyFill="1" applyBorder="1" applyAlignment="1">
      <alignment horizontal="center" vertical="center" wrapText="1" readingOrder="1"/>
    </xf>
    <xf numFmtId="10" fontId="32" fillId="8" borderId="25" xfId="0" applyNumberFormat="1" applyFont="1" applyFill="1" applyBorder="1" applyAlignment="1">
      <alignment horizontal="center" vertical="center" readingOrder="1"/>
    </xf>
    <xf numFmtId="10" fontId="32" fillId="8" borderId="27" xfId="0" applyNumberFormat="1" applyFont="1" applyFill="1" applyBorder="1" applyAlignment="1">
      <alignment horizontal="center" vertical="center" readingOrder="1"/>
    </xf>
    <xf numFmtId="10" fontId="32" fillId="8" borderId="29" xfId="0" applyNumberFormat="1" applyFont="1" applyFill="1" applyBorder="1" applyAlignment="1">
      <alignment horizontal="center" vertical="center" readingOrder="1"/>
    </xf>
    <xf numFmtId="0" fontId="39" fillId="8" borderId="3" xfId="7" applyFont="1" applyFill="1" applyBorder="1" applyAlignment="1">
      <alignment horizontal="center" vertical="center" textRotation="90" wrapText="1"/>
    </xf>
    <xf numFmtId="0" fontId="39" fillId="8" borderId="4" xfId="7" applyFont="1" applyFill="1" applyBorder="1" applyAlignment="1">
      <alignment horizontal="center" vertical="center" textRotation="90" wrapText="1"/>
    </xf>
    <xf numFmtId="9" fontId="32" fillId="0" borderId="22" xfId="1" applyFont="1" applyBorder="1" applyAlignment="1">
      <alignment horizontal="center" vertical="center" wrapText="1" indent="1" readingOrder="1"/>
    </xf>
    <xf numFmtId="0" fontId="32" fillId="0" borderId="27" xfId="0" applyFont="1" applyBorder="1" applyAlignment="1">
      <alignment horizontal="left" vertical="center" wrapText="1" readingOrder="1"/>
    </xf>
    <xf numFmtId="0" fontId="32" fillId="0" borderId="22" xfId="0" applyFont="1" applyBorder="1" applyAlignment="1">
      <alignment vertical="center" wrapText="1"/>
    </xf>
    <xf numFmtId="9" fontId="32" fillId="0" borderId="22" xfId="0" applyNumberFormat="1" applyFont="1" applyBorder="1" applyAlignment="1">
      <alignment horizontal="center" vertical="center" wrapText="1" indent="1" readingOrder="1"/>
    </xf>
    <xf numFmtId="0" fontId="79" fillId="0" borderId="27" xfId="0" applyFont="1" applyBorder="1" applyAlignment="1">
      <alignment horizontal="center" vertical="center" wrapText="1" readingOrder="1"/>
    </xf>
    <xf numFmtId="0" fontId="79" fillId="0" borderId="29" xfId="0" applyFont="1" applyBorder="1" applyAlignment="1">
      <alignment horizontal="center" vertical="center" wrapText="1" readingOrder="1"/>
    </xf>
    <xf numFmtId="0" fontId="37" fillId="8" borderId="25" xfId="0" applyFont="1" applyFill="1" applyBorder="1" applyAlignment="1">
      <alignment horizontal="center" vertical="center" wrapText="1" readingOrder="1"/>
    </xf>
    <xf numFmtId="0" fontId="31" fillId="0" borderId="22" xfId="0" applyFont="1" applyBorder="1" applyAlignment="1">
      <alignment horizontal="center" vertical="center" wrapText="1" readingOrder="1"/>
    </xf>
    <xf numFmtId="0" fontId="41" fillId="8" borderId="22" xfId="0" applyFont="1" applyFill="1" applyBorder="1" applyAlignment="1">
      <alignment horizontal="center" vertical="center" wrapText="1" readingOrder="1"/>
    </xf>
    <xf numFmtId="0" fontId="66" fillId="8" borderId="0" xfId="0" applyFont="1" applyFill="1" applyAlignment="1">
      <alignment horizontal="center" vertical="center"/>
    </xf>
    <xf numFmtId="0" fontId="56" fillId="5" borderId="22" xfId="0" applyFont="1" applyFill="1" applyBorder="1" applyAlignment="1">
      <alignment horizontal="center" vertical="center" wrapText="1"/>
    </xf>
    <xf numFmtId="0" fontId="41" fillId="8" borderId="22" xfId="0" applyFont="1" applyFill="1" applyBorder="1" applyAlignment="1">
      <alignment horizontal="center" vertical="top" wrapText="1" readingOrder="1"/>
    </xf>
    <xf numFmtId="0" fontId="39" fillId="8" borderId="2" xfId="7" applyFont="1" applyFill="1" applyBorder="1" applyAlignment="1">
      <alignment horizontal="center" vertical="center" textRotation="90" wrapText="1"/>
    </xf>
    <xf numFmtId="1" fontId="32" fillId="0" borderId="54" xfId="0" applyNumberFormat="1" applyFont="1" applyBorder="1" applyAlignment="1">
      <alignment horizontal="center" vertical="center" wrapText="1" readingOrder="1"/>
    </xf>
    <xf numFmtId="9" fontId="32" fillId="0" borderId="25" xfId="0" applyNumberFormat="1" applyFont="1" applyBorder="1" applyAlignment="1">
      <alignment horizontal="center" vertical="center" wrapText="1" indent="1" readingOrder="1"/>
    </xf>
    <xf numFmtId="9" fontId="32" fillId="0" borderId="27" xfId="0" applyNumberFormat="1" applyFont="1" applyBorder="1" applyAlignment="1">
      <alignment horizontal="center" vertical="center" wrapText="1" indent="1" readingOrder="1"/>
    </xf>
    <xf numFmtId="9" fontId="32" fillId="0" borderId="29" xfId="0" applyNumberFormat="1" applyFont="1" applyBorder="1" applyAlignment="1">
      <alignment horizontal="center" vertical="center" wrapText="1" indent="1" readingOrder="1"/>
    </xf>
  </cellXfs>
  <cellStyles count="11">
    <cellStyle name="Énfasis1" xfId="2" builtinId="29"/>
    <cellStyle name="Énfasis1 2" xfId="7" xr:uid="{00000000-0005-0000-0000-000001000000}"/>
    <cellStyle name="Millares" xfId="10" builtinId="3"/>
    <cellStyle name="Normal" xfId="0" builtinId="0"/>
    <cellStyle name="Normal 2 2" xfId="4" xr:uid="{00000000-0005-0000-0000-000004000000}"/>
    <cellStyle name="Normal 2 6" xfId="5" xr:uid="{00000000-0005-0000-0000-000005000000}"/>
    <cellStyle name="Normal 3" xfId="9" xr:uid="{00000000-0005-0000-0000-000006000000}"/>
    <cellStyle name="Porcentaje" xfId="1" builtinId="5"/>
    <cellStyle name="Porcentaje 2" xfId="6" xr:uid="{00000000-0005-0000-0000-000008000000}"/>
    <cellStyle name="Porcentaje 4" xfId="3" xr:uid="{00000000-0005-0000-0000-000009000000}"/>
    <cellStyle name="Porcentaje 4 3" xfId="8"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22678</xdr:colOff>
      <xdr:row>1</xdr:row>
      <xdr:rowOff>231689</xdr:rowOff>
    </xdr:from>
    <xdr:to>
      <xdr:col>1</xdr:col>
      <xdr:colOff>4952183</xdr:colOff>
      <xdr:row>1</xdr:row>
      <xdr:rowOff>3195484</xdr:rowOff>
    </xdr:to>
    <xdr:pic>
      <xdr:nvPicPr>
        <xdr:cNvPr id="6" name="Imagen 5" descr="Logotipo, nombre de la empresa&#10;&#10;Descripción generada automáticamente">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4975" y="1029730"/>
          <a:ext cx="4929505" cy="29637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erocivil.sharepoint.com/0.%20OAP%202022/0.%20FUNCIONES%20OAP%202022/2.%20PLAN%20DE%20ACCION%202022/1.%20I%20TRIM%202022/1.%20AEROCIVIL%20PA%2022/PARA%20PUBLICAR%20I%20TRIM%202022/1.%20PLAN%20DE%20ACCI&#211;N%202022%20UAEAC%20-%20I%20TRIM%20-%20310322%20V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EA POR OBJETIVO"/>
      <sheetName val="RADIALES"/>
      <sheetName val="PUBLICADO V3"/>
      <sheetName val="I TRIM - PA 2022"/>
      <sheetName val="1"/>
      <sheetName val="2"/>
      <sheetName val="3"/>
      <sheetName val="4"/>
      <sheetName val="5"/>
      <sheetName val="6"/>
      <sheetName val="7"/>
      <sheetName val="8"/>
    </sheetNames>
    <sheetDataSet>
      <sheetData sheetId="0" refreshError="1"/>
      <sheetData sheetId="1" refreshError="1"/>
      <sheetData sheetId="2" refreshError="1"/>
      <sheetData sheetId="3" refreshError="1">
        <row r="3">
          <cell r="O3">
            <v>1</v>
          </cell>
        </row>
        <row r="27">
          <cell r="O27">
            <v>0</v>
          </cell>
        </row>
        <row r="31">
          <cell r="O31">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39"/>
  <sheetViews>
    <sheetView tabSelected="1" zoomScale="41" zoomScaleNormal="41" workbookViewId="0">
      <selection activeCell="B2" sqref="B2:D5"/>
    </sheetView>
  </sheetViews>
  <sheetFormatPr baseColWidth="10" defaultColWidth="11.42578125" defaultRowHeight="15" x14ac:dyDescent="0.25"/>
  <cols>
    <col min="1" max="1" width="10.140625" style="23" customWidth="1"/>
    <col min="2" max="2" width="255.7109375" customWidth="1"/>
    <col min="3" max="3" width="52.28515625" style="23" customWidth="1"/>
    <col min="4" max="4" width="94.42578125" style="23" customWidth="1"/>
    <col min="5" max="5" width="8.42578125" style="23" customWidth="1"/>
    <col min="6" max="30" width="11.42578125" style="23"/>
  </cols>
  <sheetData>
    <row r="1" spans="1:5" ht="62.25" customHeight="1" thickBot="1" x14ac:dyDescent="0.3">
      <c r="A1" s="131"/>
      <c r="B1" s="29"/>
      <c r="C1" s="30"/>
      <c r="D1" s="30"/>
      <c r="E1" s="31"/>
    </row>
    <row r="2" spans="1:5" ht="409.5" customHeight="1" x14ac:dyDescent="0.25">
      <c r="A2" s="132"/>
      <c r="B2" s="349" t="s">
        <v>651</v>
      </c>
      <c r="C2" s="350"/>
      <c r="D2" s="351"/>
      <c r="E2" s="32"/>
    </row>
    <row r="3" spans="1:5" ht="381.75" customHeight="1" x14ac:dyDescent="0.25">
      <c r="A3" s="132"/>
      <c r="B3" s="352"/>
      <c r="C3" s="353"/>
      <c r="D3" s="354"/>
      <c r="E3" s="32"/>
    </row>
    <row r="4" spans="1:5" ht="12.75" customHeight="1" x14ac:dyDescent="0.25">
      <c r="A4" s="132"/>
      <c r="B4" s="352"/>
      <c r="C4" s="353"/>
      <c r="D4" s="354"/>
      <c r="E4" s="32"/>
    </row>
    <row r="5" spans="1:5" ht="15.75" thickBot="1" x14ac:dyDescent="0.3">
      <c r="A5" s="132"/>
      <c r="B5" s="355"/>
      <c r="C5" s="356"/>
      <c r="D5" s="357"/>
      <c r="E5" s="32"/>
    </row>
    <row r="6" spans="1:5" ht="53.25" customHeight="1" x14ac:dyDescent="0.25">
      <c r="A6" s="133"/>
      <c r="B6" s="33"/>
      <c r="C6" s="34"/>
      <c r="D6" s="34"/>
      <c r="E6" s="35"/>
    </row>
    <row r="7" spans="1:5" s="23" customFormat="1" x14ac:dyDescent="0.25"/>
    <row r="8" spans="1:5" s="23" customFormat="1" x14ac:dyDescent="0.25"/>
    <row r="9" spans="1:5" s="23" customFormat="1" x14ac:dyDescent="0.25"/>
    <row r="10" spans="1:5" s="23" customFormat="1" x14ac:dyDescent="0.25"/>
    <row r="11" spans="1:5" s="23" customFormat="1" x14ac:dyDescent="0.25"/>
    <row r="12" spans="1:5" s="23" customFormat="1" x14ac:dyDescent="0.25"/>
    <row r="13" spans="1:5" s="23" customFormat="1" x14ac:dyDescent="0.25"/>
    <row r="14" spans="1:5" s="23" customFormat="1" x14ac:dyDescent="0.25"/>
    <row r="15" spans="1:5" s="23" customFormat="1" x14ac:dyDescent="0.25"/>
    <row r="16" spans="1:5" s="23" customFormat="1" x14ac:dyDescent="0.25"/>
    <row r="17" s="23" customFormat="1" x14ac:dyDescent="0.25"/>
    <row r="18" s="23" customFormat="1" x14ac:dyDescent="0.25"/>
    <row r="19" s="23" customFormat="1" x14ac:dyDescent="0.25"/>
    <row r="20" s="23" customFormat="1" x14ac:dyDescent="0.25"/>
    <row r="21" s="23" customFormat="1" x14ac:dyDescent="0.25"/>
    <row r="22" s="23" customFormat="1" x14ac:dyDescent="0.25"/>
    <row r="23" s="23" customFormat="1" x14ac:dyDescent="0.25"/>
    <row r="24" s="23" customFormat="1" x14ac:dyDescent="0.25"/>
    <row r="25" s="23" customFormat="1" x14ac:dyDescent="0.25"/>
    <row r="26" s="23" customFormat="1" x14ac:dyDescent="0.25"/>
    <row r="27" s="23" customFormat="1" x14ac:dyDescent="0.25"/>
    <row r="28" s="23" customFormat="1" x14ac:dyDescent="0.25"/>
    <row r="29" s="23" customFormat="1" x14ac:dyDescent="0.25"/>
    <row r="30" s="23" customFormat="1" x14ac:dyDescent="0.25"/>
    <row r="31" s="23" customFormat="1" x14ac:dyDescent="0.25"/>
    <row r="32" s="23" customFormat="1" x14ac:dyDescent="0.25"/>
    <row r="33" s="23" customFormat="1" x14ac:dyDescent="0.25"/>
    <row r="34" s="23" customFormat="1" x14ac:dyDescent="0.25"/>
    <row r="35" s="23" customFormat="1" x14ac:dyDescent="0.25"/>
    <row r="36" s="23" customFormat="1" x14ac:dyDescent="0.25"/>
    <row r="37" s="23" customFormat="1" x14ac:dyDescent="0.25"/>
    <row r="38" s="23" customFormat="1" x14ac:dyDescent="0.25"/>
    <row r="39" s="23" customFormat="1" x14ac:dyDescent="0.25"/>
    <row r="40" s="23" customFormat="1" x14ac:dyDescent="0.25"/>
    <row r="41" s="23" customFormat="1" x14ac:dyDescent="0.25"/>
    <row r="42" s="23" customFormat="1" x14ac:dyDescent="0.25"/>
    <row r="43" s="23" customFormat="1" x14ac:dyDescent="0.25"/>
    <row r="44" s="23" customFormat="1" x14ac:dyDescent="0.25"/>
    <row r="45" s="23" customFormat="1" x14ac:dyDescent="0.25"/>
    <row r="46" s="23" customFormat="1" x14ac:dyDescent="0.25"/>
    <row r="47" s="23" customFormat="1" x14ac:dyDescent="0.25"/>
    <row r="48" s="23" customFormat="1" x14ac:dyDescent="0.25"/>
    <row r="49" s="23" customFormat="1" x14ac:dyDescent="0.25"/>
    <row r="50" s="23" customFormat="1" x14ac:dyDescent="0.25"/>
    <row r="51" s="23" customFormat="1" x14ac:dyDescent="0.25"/>
    <row r="52" s="23" customFormat="1" x14ac:dyDescent="0.25"/>
    <row r="53" s="23" customFormat="1" x14ac:dyDescent="0.25"/>
    <row r="54" s="23" customFormat="1" x14ac:dyDescent="0.25"/>
    <row r="55" s="23" customFormat="1" x14ac:dyDescent="0.25"/>
    <row r="56" s="23" customFormat="1" x14ac:dyDescent="0.25"/>
    <row r="57" s="23" customFormat="1" x14ac:dyDescent="0.25"/>
    <row r="58" s="23" customFormat="1" x14ac:dyDescent="0.25"/>
    <row r="59" s="23" customFormat="1" x14ac:dyDescent="0.25"/>
    <row r="60" s="23" customFormat="1" x14ac:dyDescent="0.25"/>
    <row r="61" s="23" customFormat="1" x14ac:dyDescent="0.25"/>
    <row r="62" s="23" customFormat="1" x14ac:dyDescent="0.25"/>
    <row r="63" s="23" customFormat="1" x14ac:dyDescent="0.25"/>
    <row r="64" s="23" customFormat="1" x14ac:dyDescent="0.25"/>
    <row r="65" s="23" customFormat="1" x14ac:dyDescent="0.25"/>
    <row r="66" s="23" customFormat="1" x14ac:dyDescent="0.25"/>
    <row r="67" s="23" customFormat="1" x14ac:dyDescent="0.25"/>
    <row r="68" s="23" customFormat="1" x14ac:dyDescent="0.25"/>
    <row r="69" s="23" customFormat="1" x14ac:dyDescent="0.25"/>
    <row r="70" s="23" customFormat="1" x14ac:dyDescent="0.25"/>
    <row r="71" s="23" customFormat="1" x14ac:dyDescent="0.25"/>
    <row r="72" s="23" customFormat="1" x14ac:dyDescent="0.25"/>
    <row r="73" s="23" customFormat="1" x14ac:dyDescent="0.25"/>
    <row r="74" s="23" customFormat="1" x14ac:dyDescent="0.25"/>
    <row r="75" s="23" customFormat="1" x14ac:dyDescent="0.25"/>
    <row r="76" s="23" customFormat="1" x14ac:dyDescent="0.25"/>
    <row r="77" s="23" customFormat="1" x14ac:dyDescent="0.25"/>
    <row r="78" s="23" customFormat="1" x14ac:dyDescent="0.25"/>
    <row r="79" s="23" customFormat="1" x14ac:dyDescent="0.25"/>
    <row r="80" s="23" customFormat="1" x14ac:dyDescent="0.25"/>
    <row r="81" s="23" customFormat="1" x14ac:dyDescent="0.25"/>
    <row r="82" s="23" customFormat="1" x14ac:dyDescent="0.25"/>
    <row r="83" s="23" customFormat="1" x14ac:dyDescent="0.25"/>
    <row r="84" s="23" customFormat="1" x14ac:dyDescent="0.25"/>
    <row r="85" s="23" customFormat="1" x14ac:dyDescent="0.25"/>
    <row r="86" s="23" customFormat="1" x14ac:dyDescent="0.25"/>
    <row r="87" s="23" customFormat="1" x14ac:dyDescent="0.25"/>
    <row r="88" s="23" customFormat="1" x14ac:dyDescent="0.25"/>
    <row r="89" s="23" customFormat="1" x14ac:dyDescent="0.25"/>
    <row r="90" s="23" customFormat="1" x14ac:dyDescent="0.25"/>
    <row r="91" s="23" customFormat="1" x14ac:dyDescent="0.25"/>
    <row r="92" s="23" customFormat="1" x14ac:dyDescent="0.25"/>
    <row r="93" s="23" customFormat="1" x14ac:dyDescent="0.25"/>
    <row r="94" s="23" customFormat="1" x14ac:dyDescent="0.25"/>
    <row r="95" s="23" customFormat="1" x14ac:dyDescent="0.25"/>
    <row r="96" s="23" customFormat="1" x14ac:dyDescent="0.25"/>
    <row r="97" s="23" customFormat="1" x14ac:dyDescent="0.25"/>
    <row r="98" s="23" customFormat="1" x14ac:dyDescent="0.25"/>
    <row r="99" s="23" customFormat="1" x14ac:dyDescent="0.25"/>
    <row r="100" s="23" customFormat="1" x14ac:dyDescent="0.25"/>
    <row r="101" s="23" customFormat="1" x14ac:dyDescent="0.25"/>
    <row r="102" s="23" customFormat="1" x14ac:dyDescent="0.25"/>
    <row r="103" s="23" customFormat="1" x14ac:dyDescent="0.25"/>
    <row r="104" s="23" customFormat="1" x14ac:dyDescent="0.25"/>
    <row r="105" s="23" customFormat="1" x14ac:dyDescent="0.25"/>
    <row r="106" s="23" customFormat="1" x14ac:dyDescent="0.25"/>
    <row r="107" s="23" customFormat="1" x14ac:dyDescent="0.25"/>
    <row r="108" s="23" customFormat="1" x14ac:dyDescent="0.25"/>
    <row r="109" s="23" customFormat="1" x14ac:dyDescent="0.25"/>
    <row r="110" s="23" customFormat="1" x14ac:dyDescent="0.25"/>
    <row r="111" s="23" customFormat="1" x14ac:dyDescent="0.25"/>
    <row r="112" s="23" customFormat="1" x14ac:dyDescent="0.25"/>
    <row r="113" s="23" customFormat="1" x14ac:dyDescent="0.25"/>
    <row r="114" s="23" customFormat="1" x14ac:dyDescent="0.25"/>
    <row r="115" s="23" customFormat="1" x14ac:dyDescent="0.25"/>
    <row r="116" s="23" customFormat="1" x14ac:dyDescent="0.25"/>
    <row r="117" s="23" customFormat="1" x14ac:dyDescent="0.25"/>
    <row r="118" s="23" customFormat="1" x14ac:dyDescent="0.25"/>
    <row r="119" s="23" customFormat="1" x14ac:dyDescent="0.25"/>
    <row r="120" s="23" customFormat="1" x14ac:dyDescent="0.25"/>
    <row r="121" s="23" customFormat="1" x14ac:dyDescent="0.25"/>
    <row r="122" s="23" customFormat="1" x14ac:dyDescent="0.25"/>
    <row r="123" s="23" customFormat="1" x14ac:dyDescent="0.25"/>
    <row r="124" s="23" customFormat="1" x14ac:dyDescent="0.25"/>
    <row r="125" s="23" customFormat="1" x14ac:dyDescent="0.25"/>
    <row r="126" s="23" customFormat="1" x14ac:dyDescent="0.25"/>
    <row r="127" s="23" customFormat="1" x14ac:dyDescent="0.25"/>
    <row r="128" s="23" customFormat="1" x14ac:dyDescent="0.25"/>
    <row r="129" s="23" customFormat="1" x14ac:dyDescent="0.25"/>
    <row r="130" s="23" customFormat="1" x14ac:dyDescent="0.25"/>
    <row r="131" s="23" customFormat="1" x14ac:dyDescent="0.25"/>
    <row r="132" s="23" customFormat="1" x14ac:dyDescent="0.25"/>
    <row r="133" s="23" customFormat="1" x14ac:dyDescent="0.25"/>
    <row r="134" s="23" customFormat="1" x14ac:dyDescent="0.25"/>
    <row r="135" s="23" customFormat="1" x14ac:dyDescent="0.25"/>
    <row r="136" s="23" customFormat="1" x14ac:dyDescent="0.25"/>
    <row r="137" s="23" customFormat="1" x14ac:dyDescent="0.25"/>
    <row r="138" s="23" customFormat="1" x14ac:dyDescent="0.25"/>
    <row r="139" s="23" customFormat="1" x14ac:dyDescent="0.25"/>
    <row r="140" s="23" customFormat="1" x14ac:dyDescent="0.25"/>
    <row r="141" s="23" customFormat="1" x14ac:dyDescent="0.25"/>
    <row r="142" s="23" customFormat="1" x14ac:dyDescent="0.25"/>
    <row r="143" s="23" customFormat="1" x14ac:dyDescent="0.25"/>
    <row r="144" s="23" customFormat="1" x14ac:dyDescent="0.25"/>
    <row r="145" s="23" customFormat="1" x14ac:dyDescent="0.25"/>
    <row r="146" s="23" customFormat="1" x14ac:dyDescent="0.25"/>
    <row r="147" s="23" customFormat="1" x14ac:dyDescent="0.25"/>
    <row r="148" s="23" customFormat="1" x14ac:dyDescent="0.25"/>
    <row r="149" s="23" customFormat="1" x14ac:dyDescent="0.25"/>
    <row r="150" s="23" customFormat="1" x14ac:dyDescent="0.25"/>
    <row r="151" s="23" customFormat="1" x14ac:dyDescent="0.25"/>
    <row r="152" s="23" customFormat="1" x14ac:dyDescent="0.25"/>
    <row r="153" s="23" customFormat="1" x14ac:dyDescent="0.25"/>
    <row r="154" s="23" customFormat="1" x14ac:dyDescent="0.25"/>
    <row r="155" s="23" customFormat="1" x14ac:dyDescent="0.25"/>
    <row r="156" s="23" customFormat="1" x14ac:dyDescent="0.25"/>
    <row r="157" s="23" customFormat="1" x14ac:dyDescent="0.25"/>
    <row r="158" s="23" customFormat="1" x14ac:dyDescent="0.25"/>
    <row r="159" s="23" customFormat="1" x14ac:dyDescent="0.25"/>
    <row r="160" s="23" customFormat="1" x14ac:dyDescent="0.25"/>
    <row r="161" s="23" customFormat="1" x14ac:dyDescent="0.25"/>
    <row r="162" s="23" customFormat="1" x14ac:dyDescent="0.25"/>
    <row r="163" s="23" customFormat="1" x14ac:dyDescent="0.25"/>
    <row r="164" s="23" customFormat="1" x14ac:dyDescent="0.25"/>
    <row r="165" s="23" customFormat="1" x14ac:dyDescent="0.25"/>
    <row r="166" s="23" customFormat="1" x14ac:dyDescent="0.25"/>
    <row r="167" s="23" customFormat="1" x14ac:dyDescent="0.25"/>
    <row r="168" s="23" customFormat="1" x14ac:dyDescent="0.25"/>
    <row r="169" s="23" customFormat="1" x14ac:dyDescent="0.25"/>
    <row r="170" s="23" customFormat="1" x14ac:dyDescent="0.25"/>
    <row r="171" s="23" customFormat="1" x14ac:dyDescent="0.25"/>
    <row r="172" s="23" customFormat="1" x14ac:dyDescent="0.25"/>
    <row r="173" s="23" customFormat="1" x14ac:dyDescent="0.25"/>
    <row r="174" s="23" customFormat="1" x14ac:dyDescent="0.25"/>
    <row r="175" s="23" customFormat="1" x14ac:dyDescent="0.25"/>
    <row r="176" s="23" customFormat="1" x14ac:dyDescent="0.25"/>
    <row r="177" s="23" customFormat="1" x14ac:dyDescent="0.25"/>
    <row r="178" s="23" customFormat="1" x14ac:dyDescent="0.25"/>
    <row r="179" s="23" customFormat="1" x14ac:dyDescent="0.25"/>
    <row r="180" s="23" customFormat="1" x14ac:dyDescent="0.25"/>
    <row r="181" s="23" customFormat="1" x14ac:dyDescent="0.25"/>
    <row r="182" s="23" customFormat="1" x14ac:dyDescent="0.25"/>
    <row r="183" s="23" customFormat="1" x14ac:dyDescent="0.25"/>
    <row r="184" s="23" customFormat="1" x14ac:dyDescent="0.25"/>
    <row r="185" s="23" customFormat="1" x14ac:dyDescent="0.25"/>
    <row r="186" s="23" customFormat="1" x14ac:dyDescent="0.25"/>
    <row r="187" s="23" customFormat="1" x14ac:dyDescent="0.25"/>
    <row r="188" s="23" customFormat="1" x14ac:dyDescent="0.25"/>
    <row r="189" s="23" customFormat="1" x14ac:dyDescent="0.25"/>
    <row r="190" s="23" customFormat="1" x14ac:dyDescent="0.25"/>
    <row r="191" s="23" customFormat="1" x14ac:dyDescent="0.25"/>
    <row r="192" s="23" customFormat="1" x14ac:dyDescent="0.25"/>
    <row r="193" s="23" customFormat="1" x14ac:dyDescent="0.25"/>
    <row r="194" s="23" customFormat="1" x14ac:dyDescent="0.25"/>
    <row r="195" s="23" customFormat="1" x14ac:dyDescent="0.25"/>
    <row r="196" s="23" customFormat="1" x14ac:dyDescent="0.25"/>
    <row r="197" s="23" customFormat="1" x14ac:dyDescent="0.25"/>
    <row r="198" s="23" customFormat="1" x14ac:dyDescent="0.25"/>
    <row r="199" s="23" customFormat="1" x14ac:dyDescent="0.25"/>
    <row r="200" s="23" customFormat="1" x14ac:dyDescent="0.25"/>
    <row r="201" s="23" customFormat="1" x14ac:dyDescent="0.25"/>
    <row r="202" s="23" customFormat="1" x14ac:dyDescent="0.25"/>
    <row r="203" s="23" customFormat="1" x14ac:dyDescent="0.25"/>
    <row r="204" s="23" customFormat="1" x14ac:dyDescent="0.25"/>
    <row r="205" s="23" customFormat="1" x14ac:dyDescent="0.25"/>
    <row r="206" s="23" customFormat="1" x14ac:dyDescent="0.25"/>
    <row r="207" s="23" customFormat="1" x14ac:dyDescent="0.25"/>
    <row r="208" s="23" customFormat="1" x14ac:dyDescent="0.25"/>
    <row r="209" s="23" customFormat="1" x14ac:dyDescent="0.25"/>
    <row r="210" s="23" customFormat="1" x14ac:dyDescent="0.25"/>
    <row r="211" s="23" customFormat="1" x14ac:dyDescent="0.25"/>
    <row r="212" s="23" customFormat="1" x14ac:dyDescent="0.25"/>
    <row r="213" s="23" customFormat="1" x14ac:dyDescent="0.25"/>
    <row r="214" s="23" customFormat="1" x14ac:dyDescent="0.25"/>
    <row r="215" s="23" customFormat="1" x14ac:dyDescent="0.25"/>
    <row r="216" s="23" customFormat="1" x14ac:dyDescent="0.25"/>
    <row r="217" s="23" customFormat="1" x14ac:dyDescent="0.25"/>
    <row r="218" s="23" customFormat="1" x14ac:dyDescent="0.25"/>
    <row r="219" s="23" customFormat="1" x14ac:dyDescent="0.25"/>
    <row r="220" s="23" customFormat="1" x14ac:dyDescent="0.25"/>
    <row r="221" s="23" customFormat="1" x14ac:dyDescent="0.25"/>
    <row r="222" s="23" customFormat="1" x14ac:dyDescent="0.25"/>
    <row r="223" s="23" customFormat="1" x14ac:dyDescent="0.25"/>
    <row r="224" s="23" customFormat="1" x14ac:dyDescent="0.25"/>
    <row r="225" s="23" customFormat="1" x14ac:dyDescent="0.25"/>
    <row r="226" s="23" customFormat="1" x14ac:dyDescent="0.25"/>
    <row r="227" s="23" customFormat="1" x14ac:dyDescent="0.25"/>
    <row r="228" s="23" customFormat="1" x14ac:dyDescent="0.25"/>
    <row r="229" s="23" customFormat="1" x14ac:dyDescent="0.25"/>
    <row r="230" s="23" customFormat="1" x14ac:dyDescent="0.25"/>
    <row r="231" s="23" customFormat="1" x14ac:dyDescent="0.25"/>
    <row r="232" s="23" customFormat="1" x14ac:dyDescent="0.25"/>
    <row r="233" s="23" customFormat="1" x14ac:dyDescent="0.25"/>
    <row r="234" s="23" customFormat="1" x14ac:dyDescent="0.25"/>
    <row r="235" s="23" customFormat="1" x14ac:dyDescent="0.25"/>
    <row r="236" s="23" customFormat="1" x14ac:dyDescent="0.25"/>
    <row r="237" s="23" customFormat="1" x14ac:dyDescent="0.25"/>
    <row r="238" s="23" customFormat="1" x14ac:dyDescent="0.25"/>
    <row r="239" s="23" customFormat="1" x14ac:dyDescent="0.25"/>
    <row r="240" s="23" customFormat="1" x14ac:dyDescent="0.25"/>
    <row r="241" s="23" customFormat="1" x14ac:dyDescent="0.25"/>
    <row r="242" s="23" customFormat="1" x14ac:dyDescent="0.25"/>
    <row r="243" s="23" customFormat="1" x14ac:dyDescent="0.25"/>
    <row r="244" s="23" customFormat="1" x14ac:dyDescent="0.25"/>
    <row r="245" s="23" customFormat="1" x14ac:dyDescent="0.25"/>
    <row r="246" s="23" customFormat="1" x14ac:dyDescent="0.25"/>
    <row r="247" s="23" customFormat="1" x14ac:dyDescent="0.25"/>
    <row r="248" s="23" customFormat="1" x14ac:dyDescent="0.25"/>
    <row r="249" s="23" customFormat="1" x14ac:dyDescent="0.25"/>
    <row r="250" s="23" customFormat="1" x14ac:dyDescent="0.25"/>
    <row r="251" s="23" customFormat="1" x14ac:dyDescent="0.25"/>
    <row r="252" s="23" customFormat="1" x14ac:dyDescent="0.25"/>
    <row r="253" s="23" customFormat="1" x14ac:dyDescent="0.25"/>
    <row r="254" s="23" customFormat="1" x14ac:dyDescent="0.25"/>
    <row r="255" s="23" customFormat="1" x14ac:dyDescent="0.25"/>
    <row r="256" s="23" customFormat="1" x14ac:dyDescent="0.25"/>
    <row r="257" s="23" customFormat="1" x14ac:dyDescent="0.25"/>
    <row r="258" s="23" customFormat="1" x14ac:dyDescent="0.25"/>
    <row r="259" s="23" customFormat="1" x14ac:dyDescent="0.25"/>
    <row r="260" s="23" customFormat="1" x14ac:dyDescent="0.25"/>
    <row r="261" s="23" customFormat="1" x14ac:dyDescent="0.25"/>
    <row r="262" s="23" customFormat="1" x14ac:dyDescent="0.25"/>
    <row r="263" s="23" customFormat="1" x14ac:dyDescent="0.25"/>
    <row r="264" s="23" customFormat="1" x14ac:dyDescent="0.25"/>
    <row r="265" s="23" customFormat="1" x14ac:dyDescent="0.25"/>
    <row r="266" s="23" customFormat="1" x14ac:dyDescent="0.25"/>
    <row r="267" s="23" customFormat="1" x14ac:dyDescent="0.25"/>
    <row r="268" s="23" customFormat="1" x14ac:dyDescent="0.25"/>
    <row r="269" s="23" customFormat="1" x14ac:dyDescent="0.25"/>
    <row r="270" s="23" customFormat="1" x14ac:dyDescent="0.25"/>
    <row r="271" s="23" customFormat="1" x14ac:dyDescent="0.25"/>
    <row r="272" s="23" customFormat="1" x14ac:dyDescent="0.25"/>
    <row r="273" s="23" customFormat="1" x14ac:dyDescent="0.25"/>
    <row r="274" s="23" customFormat="1" x14ac:dyDescent="0.25"/>
    <row r="275" s="23" customFormat="1" x14ac:dyDescent="0.25"/>
    <row r="276" s="23" customFormat="1" x14ac:dyDescent="0.25"/>
    <row r="277" s="23" customFormat="1" x14ac:dyDescent="0.25"/>
    <row r="278" s="23" customFormat="1" x14ac:dyDescent="0.25"/>
    <row r="279" s="23" customFormat="1" x14ac:dyDescent="0.25"/>
    <row r="280" s="23" customFormat="1" x14ac:dyDescent="0.25"/>
    <row r="281" s="23" customFormat="1" x14ac:dyDescent="0.25"/>
    <row r="282" s="23" customFormat="1" x14ac:dyDescent="0.25"/>
    <row r="283" s="23" customFormat="1" x14ac:dyDescent="0.25"/>
    <row r="284" s="23" customFormat="1" x14ac:dyDescent="0.25"/>
    <row r="285" s="23" customFormat="1" x14ac:dyDescent="0.25"/>
    <row r="286" s="23" customFormat="1" x14ac:dyDescent="0.25"/>
    <row r="287" s="23" customFormat="1" x14ac:dyDescent="0.25"/>
    <row r="288" s="23" customFormat="1" x14ac:dyDescent="0.25"/>
    <row r="289" s="23" customFormat="1" x14ac:dyDescent="0.25"/>
    <row r="290" s="23" customFormat="1" x14ac:dyDescent="0.25"/>
    <row r="291" s="23" customFormat="1" x14ac:dyDescent="0.25"/>
    <row r="292" s="23" customFormat="1" x14ac:dyDescent="0.25"/>
    <row r="293" s="23" customFormat="1" x14ac:dyDescent="0.25"/>
    <row r="294" s="23" customFormat="1" x14ac:dyDescent="0.25"/>
    <row r="295" s="23" customFormat="1" x14ac:dyDescent="0.25"/>
    <row r="296" s="23" customFormat="1" x14ac:dyDescent="0.25"/>
    <row r="297" s="23" customFormat="1" x14ac:dyDescent="0.25"/>
    <row r="298" s="23" customFormat="1" x14ac:dyDescent="0.25"/>
    <row r="299" s="23" customFormat="1" x14ac:dyDescent="0.25"/>
    <row r="300" s="23" customFormat="1" x14ac:dyDescent="0.25"/>
    <row r="301" s="23" customFormat="1" x14ac:dyDescent="0.25"/>
    <row r="302" s="23" customFormat="1" x14ac:dyDescent="0.25"/>
    <row r="303" s="23" customFormat="1" x14ac:dyDescent="0.25"/>
    <row r="304" s="23" customFormat="1" x14ac:dyDescent="0.25"/>
    <row r="305" s="23" customFormat="1" x14ac:dyDescent="0.25"/>
    <row r="306" s="23" customFormat="1" x14ac:dyDescent="0.25"/>
    <row r="307" s="23" customFormat="1" x14ac:dyDescent="0.25"/>
    <row r="308" s="23" customFormat="1" x14ac:dyDescent="0.25"/>
    <row r="309" s="23" customFormat="1" x14ac:dyDescent="0.25"/>
    <row r="310" s="23" customFormat="1" x14ac:dyDescent="0.25"/>
    <row r="311" s="23" customFormat="1" x14ac:dyDescent="0.25"/>
    <row r="312" s="23" customFormat="1" x14ac:dyDescent="0.25"/>
    <row r="313" s="23" customFormat="1" x14ac:dyDescent="0.25"/>
    <row r="314" s="23" customFormat="1" x14ac:dyDescent="0.25"/>
    <row r="315" s="23" customFormat="1" x14ac:dyDescent="0.25"/>
    <row r="316" s="23" customFormat="1" x14ac:dyDescent="0.25"/>
    <row r="317" s="23" customFormat="1" x14ac:dyDescent="0.25"/>
    <row r="318" s="23" customFormat="1" x14ac:dyDescent="0.25"/>
    <row r="319" s="23" customFormat="1" x14ac:dyDescent="0.25"/>
    <row r="320" s="23" customFormat="1" x14ac:dyDescent="0.25"/>
    <row r="321" s="23" customFormat="1" x14ac:dyDescent="0.25"/>
    <row r="322" s="23" customFormat="1" x14ac:dyDescent="0.25"/>
    <row r="323" s="23" customFormat="1" x14ac:dyDescent="0.25"/>
    <row r="324" s="23" customFormat="1" x14ac:dyDescent="0.25"/>
    <row r="325" s="23" customFormat="1" x14ac:dyDescent="0.25"/>
    <row r="326" s="23" customFormat="1" x14ac:dyDescent="0.25"/>
    <row r="327" s="23" customFormat="1" x14ac:dyDescent="0.25"/>
    <row r="328" s="23" customFormat="1" x14ac:dyDescent="0.25"/>
    <row r="329" s="23" customFormat="1" x14ac:dyDescent="0.25"/>
    <row r="330" s="23" customFormat="1" x14ac:dyDescent="0.25"/>
    <row r="331" s="23" customFormat="1" x14ac:dyDescent="0.25"/>
    <row r="332" s="23" customFormat="1" x14ac:dyDescent="0.25"/>
    <row r="333" s="23" customFormat="1" x14ac:dyDescent="0.25"/>
    <row r="334" s="23" customFormat="1" x14ac:dyDescent="0.25"/>
    <row r="335" s="23" customFormat="1" x14ac:dyDescent="0.25"/>
    <row r="336" s="23" customFormat="1" x14ac:dyDescent="0.25"/>
    <row r="337" s="23" customFormat="1" x14ac:dyDescent="0.25"/>
    <row r="338" s="23" customFormat="1" x14ac:dyDescent="0.25"/>
    <row r="339" s="23" customFormat="1" x14ac:dyDescent="0.25"/>
  </sheetData>
  <mergeCells count="1">
    <mergeCell ref="B2:D5"/>
  </mergeCells>
  <printOptions horizontalCentered="1"/>
  <pageMargins left="0" right="0" top="0.74803149606299213" bottom="0.74803149606299213" header="0.31496062992125984" footer="0.31496062992125984"/>
  <pageSetup scale="3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4C58B-FDB2-4F48-A036-AE65F5A4228E}">
  <sheetPr>
    <tabColor theme="0"/>
  </sheetPr>
  <dimension ref="A1:BR194"/>
  <sheetViews>
    <sheetView topLeftCell="B1" zoomScale="70" zoomScaleNormal="70" workbookViewId="0">
      <pane xSplit="3" ySplit="2" topLeftCell="E69" activePane="bottomRight" state="frozen"/>
      <selection activeCell="D1" sqref="D1"/>
      <selection pane="topRight" activeCell="E1" sqref="E1"/>
      <selection pane="bottomLeft" activeCell="D3" sqref="D3"/>
      <selection pane="bottomRight" activeCell="G137" sqref="G137:G140"/>
    </sheetView>
  </sheetViews>
  <sheetFormatPr baseColWidth="10" defaultColWidth="27.140625" defaultRowHeight="15.75" outlineLevelCol="1" x14ac:dyDescent="0.25"/>
  <cols>
    <col min="1" max="1" width="27.140625" style="225" customWidth="1"/>
    <col min="2" max="2" width="27.140625" style="8" customWidth="1" outlineLevel="1"/>
    <col min="3" max="3" width="41" style="8" customWidth="1" outlineLevel="1"/>
    <col min="4" max="4" width="27.140625" style="8" customWidth="1" outlineLevel="1"/>
    <col min="5" max="5" width="53" style="226" customWidth="1"/>
    <col min="6" max="6" width="17.5703125" style="226" customWidth="1"/>
    <col min="7" max="7" width="45.140625" style="9" customWidth="1"/>
    <col min="8" max="8" width="27.140625" style="9"/>
    <col min="9" max="9" width="27.140625" style="227" outlineLevel="1"/>
    <col min="10" max="10" width="50" style="10" customWidth="1"/>
    <col min="11" max="12" width="10.7109375" style="9" customWidth="1"/>
    <col min="13" max="25" width="10.7109375" style="8" customWidth="1"/>
    <col min="26" max="26" width="27.140625" style="66"/>
    <col min="27" max="27" width="27.140625" style="221"/>
    <col min="28" max="28" width="27.140625" style="66"/>
    <col min="29" max="29" width="39.28515625" style="22" customWidth="1"/>
    <col min="30" max="44" width="27.140625" style="22"/>
    <col min="45" max="16384" width="27.140625" style="7"/>
  </cols>
  <sheetData>
    <row r="1" spans="1:44" s="14" customFormat="1" ht="36" customHeight="1" x14ac:dyDescent="0.25">
      <c r="A1" s="55" t="s">
        <v>0</v>
      </c>
      <c r="B1" s="504" t="s">
        <v>1</v>
      </c>
      <c r="C1" s="504"/>
      <c r="D1" s="55" t="s">
        <v>52</v>
      </c>
      <c r="E1" s="826"/>
      <c r="F1" s="826"/>
      <c r="G1" s="826"/>
      <c r="H1" s="826"/>
      <c r="I1" s="826"/>
      <c r="J1" s="826"/>
      <c r="K1" s="826"/>
      <c r="L1" s="826"/>
      <c r="M1" s="826"/>
      <c r="N1" s="826"/>
      <c r="O1" s="826"/>
      <c r="P1" s="826"/>
      <c r="Q1" s="826"/>
      <c r="R1" s="826"/>
      <c r="S1" s="826"/>
      <c r="T1" s="826"/>
      <c r="U1" s="826"/>
      <c r="V1" s="826"/>
      <c r="W1" s="826"/>
      <c r="X1" s="826"/>
      <c r="Y1" s="826"/>
      <c r="Z1" s="826"/>
      <c r="AA1" s="826"/>
      <c r="AB1" s="826"/>
      <c r="AC1" s="1034" t="s">
        <v>557</v>
      </c>
      <c r="AD1" s="68"/>
      <c r="AE1" s="68"/>
      <c r="AF1" s="68"/>
      <c r="AG1" s="68"/>
      <c r="AH1" s="68"/>
      <c r="AI1" s="68"/>
      <c r="AJ1" s="68"/>
      <c r="AK1" s="68"/>
      <c r="AL1" s="68"/>
      <c r="AM1" s="68"/>
      <c r="AN1" s="68"/>
      <c r="AO1" s="68"/>
      <c r="AP1" s="68"/>
      <c r="AQ1" s="68"/>
      <c r="AR1" s="68"/>
    </row>
    <row r="2" spans="1:44" ht="55.9" customHeight="1" x14ac:dyDescent="0.2">
      <c r="A2" s="204" t="s">
        <v>3</v>
      </c>
      <c r="B2" s="205" t="s">
        <v>4</v>
      </c>
      <c r="C2" s="205" t="s">
        <v>92</v>
      </c>
      <c r="D2" s="206" t="s">
        <v>6</v>
      </c>
      <c r="E2" s="239" t="s">
        <v>552</v>
      </c>
      <c r="F2" s="28" t="s">
        <v>94</v>
      </c>
      <c r="G2" s="228" t="s">
        <v>8</v>
      </c>
      <c r="H2" s="228" t="s">
        <v>9</v>
      </c>
      <c r="I2" s="207" t="s">
        <v>10</v>
      </c>
      <c r="J2" s="228" t="s">
        <v>11</v>
      </c>
      <c r="K2" s="1035" t="s">
        <v>12</v>
      </c>
      <c r="L2" s="1035"/>
      <c r="M2" s="208">
        <v>45352</v>
      </c>
      <c r="N2" s="208">
        <v>45444</v>
      </c>
      <c r="O2" s="208">
        <v>45536</v>
      </c>
      <c r="P2" s="208">
        <v>45627</v>
      </c>
      <c r="Q2" s="136" t="s">
        <v>13</v>
      </c>
      <c r="R2" s="136" t="s">
        <v>14</v>
      </c>
      <c r="S2" s="136" t="s">
        <v>15</v>
      </c>
      <c r="T2" s="136" t="s">
        <v>16</v>
      </c>
      <c r="U2" s="136" t="s">
        <v>17</v>
      </c>
      <c r="V2" s="136" t="s">
        <v>18</v>
      </c>
      <c r="W2" s="136" t="s">
        <v>19</v>
      </c>
      <c r="X2" s="136" t="s">
        <v>20</v>
      </c>
      <c r="Y2" s="136" t="s">
        <v>21</v>
      </c>
      <c r="Z2" s="94" t="s">
        <v>54</v>
      </c>
      <c r="AA2" s="102" t="s">
        <v>23</v>
      </c>
      <c r="AB2" s="94" t="s">
        <v>24</v>
      </c>
      <c r="AC2" s="1034"/>
    </row>
    <row r="3" spans="1:44" ht="35.450000000000003" customHeight="1" x14ac:dyDescent="0.2">
      <c r="A3" s="959" t="s">
        <v>433</v>
      </c>
      <c r="B3" s="1006" t="s">
        <v>434</v>
      </c>
      <c r="C3" s="1033" t="s">
        <v>435</v>
      </c>
      <c r="D3" s="1036" t="s">
        <v>436</v>
      </c>
      <c r="E3" s="954" t="s">
        <v>610</v>
      </c>
      <c r="F3" s="1038">
        <v>118</v>
      </c>
      <c r="G3" s="562" t="s">
        <v>437</v>
      </c>
      <c r="H3" s="494" t="s">
        <v>438</v>
      </c>
      <c r="I3" s="979">
        <v>0</v>
      </c>
      <c r="J3" s="494" t="s">
        <v>439</v>
      </c>
      <c r="K3" s="229">
        <v>0.2</v>
      </c>
      <c r="L3" s="230" t="s">
        <v>30</v>
      </c>
      <c r="M3" s="231">
        <v>0.1</v>
      </c>
      <c r="N3" s="231">
        <v>0.4</v>
      </c>
      <c r="O3" s="209">
        <v>0.7</v>
      </c>
      <c r="P3" s="210">
        <v>0.1</v>
      </c>
      <c r="Q3" s="6">
        <f>+SUM(M3:M3)*K3</f>
        <v>2.0000000000000004E-2</v>
      </c>
      <c r="R3" s="6">
        <f>+SUM(N3:N3)*K3</f>
        <v>8.0000000000000016E-2</v>
      </c>
      <c r="S3" s="6">
        <f>+SUM(O3:O3)*K3</f>
        <v>0.13999999999999999</v>
      </c>
      <c r="T3" s="6">
        <f>+SUM(P3:P3)*K3</f>
        <v>2.0000000000000004E-2</v>
      </c>
      <c r="U3" s="137">
        <f>+MAX(Q3:T3)</f>
        <v>0.13999999999999999</v>
      </c>
      <c r="V3" s="641" t="e">
        <f>+Q4+Q6+Q8+#REF!</f>
        <v>#REF!</v>
      </c>
      <c r="W3" s="641" t="e">
        <f>+R4+R6+R8+#REF!</f>
        <v>#REF!</v>
      </c>
      <c r="X3" s="641" t="e">
        <f>+S4+S6+S8+#REF!</f>
        <v>#REF!</v>
      </c>
      <c r="Y3" s="641" t="e">
        <f>+T4+T6+T8+#REF!</f>
        <v>#REF!</v>
      </c>
      <c r="Z3" s="965" t="s">
        <v>292</v>
      </c>
      <c r="AA3" s="1037" t="s">
        <v>440</v>
      </c>
      <c r="AB3" s="965" t="s">
        <v>550</v>
      </c>
    </row>
    <row r="4" spans="1:44" ht="28.9" customHeight="1" x14ac:dyDescent="0.2">
      <c r="A4" s="959"/>
      <c r="B4" s="1007"/>
      <c r="C4" s="1033"/>
      <c r="D4" s="1036"/>
      <c r="E4" s="954"/>
      <c r="F4" s="656"/>
      <c r="G4" s="562"/>
      <c r="H4" s="494"/>
      <c r="I4" s="979"/>
      <c r="J4" s="494"/>
      <c r="K4" s="232">
        <v>0.2</v>
      </c>
      <c r="L4" s="233" t="s">
        <v>33</v>
      </c>
      <c r="M4" s="234">
        <v>0</v>
      </c>
      <c r="N4" s="234">
        <v>0</v>
      </c>
      <c r="O4" s="211">
        <v>0</v>
      </c>
      <c r="P4" s="211">
        <v>0</v>
      </c>
      <c r="Q4" s="153">
        <f>+SUM(M4:M4)*K4</f>
        <v>0</v>
      </c>
      <c r="R4" s="153">
        <f t="shared" ref="R4:R67" si="0">+SUM(N4:N4)*K4</f>
        <v>0</v>
      </c>
      <c r="S4" s="153">
        <f>+SUM(O4:O4)*K4</f>
        <v>0</v>
      </c>
      <c r="T4" s="153">
        <f t="shared" ref="T4:T67" si="1">+SUM(P4:P4)*K4</f>
        <v>0</v>
      </c>
      <c r="U4" s="154">
        <f t="shared" ref="U4:U67" si="2">+MAX(Q4:T4)</f>
        <v>0</v>
      </c>
      <c r="V4" s="641"/>
      <c r="W4" s="641"/>
      <c r="X4" s="641"/>
      <c r="Y4" s="641"/>
      <c r="Z4" s="966"/>
      <c r="AA4" s="1023"/>
      <c r="AB4" s="966"/>
    </row>
    <row r="5" spans="1:44" ht="22.15" customHeight="1" x14ac:dyDescent="0.2">
      <c r="A5" s="959"/>
      <c r="B5" s="1007"/>
      <c r="C5" s="1033"/>
      <c r="D5" s="1036"/>
      <c r="E5" s="954"/>
      <c r="F5" s="656"/>
      <c r="G5" s="562"/>
      <c r="H5" s="494" t="s">
        <v>441</v>
      </c>
      <c r="I5" s="979"/>
      <c r="J5" s="494" t="s">
        <v>442</v>
      </c>
      <c r="K5" s="229">
        <v>0.5</v>
      </c>
      <c r="L5" s="230" t="s">
        <v>30</v>
      </c>
      <c r="M5" s="231">
        <v>0.1</v>
      </c>
      <c r="N5" s="231">
        <v>0.4</v>
      </c>
      <c r="O5" s="209">
        <v>0.7</v>
      </c>
      <c r="P5" s="210">
        <v>0.1</v>
      </c>
      <c r="Q5" s="6">
        <f t="shared" ref="Q5:Q68" si="3">+SUM(M5:M5)*K5</f>
        <v>0.05</v>
      </c>
      <c r="R5" s="6">
        <f t="shared" si="0"/>
        <v>0.2</v>
      </c>
      <c r="S5" s="6">
        <f>+SUM(O5:O5)*K5</f>
        <v>0.35</v>
      </c>
      <c r="T5" s="6">
        <f t="shared" si="1"/>
        <v>0.05</v>
      </c>
      <c r="U5" s="137">
        <f t="shared" si="2"/>
        <v>0.35</v>
      </c>
      <c r="V5" s="641"/>
      <c r="W5" s="641"/>
      <c r="X5" s="641"/>
      <c r="Y5" s="641"/>
      <c r="Z5" s="966"/>
      <c r="AA5" s="1023"/>
      <c r="AB5" s="966"/>
    </row>
    <row r="6" spans="1:44" ht="24" customHeight="1" x14ac:dyDescent="0.2">
      <c r="A6" s="959"/>
      <c r="B6" s="1007"/>
      <c r="C6" s="1033"/>
      <c r="D6" s="1036"/>
      <c r="E6" s="954"/>
      <c r="F6" s="656"/>
      <c r="G6" s="562"/>
      <c r="H6" s="494"/>
      <c r="I6" s="979"/>
      <c r="J6" s="494"/>
      <c r="K6" s="232">
        <v>0.5</v>
      </c>
      <c r="L6" s="233" t="s">
        <v>33</v>
      </c>
      <c r="M6" s="234">
        <v>0</v>
      </c>
      <c r="N6" s="234">
        <v>0</v>
      </c>
      <c r="O6" s="211">
        <v>0</v>
      </c>
      <c r="P6" s="211">
        <v>0</v>
      </c>
      <c r="Q6" s="153">
        <f t="shared" si="3"/>
        <v>0</v>
      </c>
      <c r="R6" s="153">
        <f>+SUM(N6:N6)*K6</f>
        <v>0</v>
      </c>
      <c r="S6" s="153">
        <f>+SUM(O6:O6)*K6</f>
        <v>0</v>
      </c>
      <c r="T6" s="153">
        <f t="shared" si="1"/>
        <v>0</v>
      </c>
      <c r="U6" s="154">
        <f t="shared" si="2"/>
        <v>0</v>
      </c>
      <c r="V6" s="641"/>
      <c r="W6" s="641"/>
      <c r="X6" s="641"/>
      <c r="Y6" s="641"/>
      <c r="Z6" s="966"/>
      <c r="AA6" s="1023"/>
      <c r="AB6" s="966"/>
    </row>
    <row r="7" spans="1:44" ht="25.9" customHeight="1" x14ac:dyDescent="0.2">
      <c r="A7" s="959"/>
      <c r="B7" s="1007"/>
      <c r="C7" s="1033"/>
      <c r="D7" s="1036"/>
      <c r="E7" s="954"/>
      <c r="F7" s="656"/>
      <c r="G7" s="562"/>
      <c r="H7" s="494" t="s">
        <v>443</v>
      </c>
      <c r="I7" s="979"/>
      <c r="J7" s="612" t="s">
        <v>444</v>
      </c>
      <c r="K7" s="229">
        <v>0.3</v>
      </c>
      <c r="L7" s="230" t="s">
        <v>30</v>
      </c>
      <c r="M7" s="231">
        <v>0.1</v>
      </c>
      <c r="N7" s="231">
        <v>0.4</v>
      </c>
      <c r="O7" s="209">
        <v>0.7</v>
      </c>
      <c r="P7" s="210">
        <v>0.1</v>
      </c>
      <c r="Q7" s="6">
        <f t="shared" si="3"/>
        <v>0.03</v>
      </c>
      <c r="R7" s="6">
        <f t="shared" si="0"/>
        <v>0.12</v>
      </c>
      <c r="S7" s="6">
        <f t="shared" ref="S7:S67" si="4">+SUM(O7:O7)*K7</f>
        <v>0.21</v>
      </c>
      <c r="T7" s="6">
        <f t="shared" si="1"/>
        <v>0.03</v>
      </c>
      <c r="U7" s="137">
        <f t="shared" si="2"/>
        <v>0.21</v>
      </c>
      <c r="V7" s="641"/>
      <c r="W7" s="641"/>
      <c r="X7" s="641"/>
      <c r="Y7" s="641"/>
      <c r="Z7" s="966"/>
      <c r="AA7" s="1023"/>
      <c r="AB7" s="966"/>
    </row>
    <row r="8" spans="1:44" ht="24.6" customHeight="1" x14ac:dyDescent="0.2">
      <c r="A8" s="959"/>
      <c r="B8" s="1007"/>
      <c r="C8" s="1033"/>
      <c r="D8" s="1036"/>
      <c r="E8" s="954"/>
      <c r="F8" s="656"/>
      <c r="G8" s="562"/>
      <c r="H8" s="494"/>
      <c r="I8" s="979"/>
      <c r="J8" s="612"/>
      <c r="K8" s="232">
        <v>0.3</v>
      </c>
      <c r="L8" s="233" t="s">
        <v>33</v>
      </c>
      <c r="M8" s="234">
        <v>0</v>
      </c>
      <c r="N8" s="234">
        <v>0</v>
      </c>
      <c r="O8" s="211">
        <v>0</v>
      </c>
      <c r="P8" s="211">
        <v>0</v>
      </c>
      <c r="Q8" s="153">
        <f t="shared" si="3"/>
        <v>0</v>
      </c>
      <c r="R8" s="153">
        <f t="shared" si="0"/>
        <v>0</v>
      </c>
      <c r="S8" s="153">
        <f>+SUM(O8:O8)*K8</f>
        <v>0</v>
      </c>
      <c r="T8" s="153">
        <f t="shared" si="1"/>
        <v>0</v>
      </c>
      <c r="U8" s="154">
        <f t="shared" si="2"/>
        <v>0</v>
      </c>
      <c r="V8" s="641"/>
      <c r="W8" s="641"/>
      <c r="X8" s="641"/>
      <c r="Y8" s="641"/>
      <c r="Z8" s="966"/>
      <c r="AA8" s="1023"/>
      <c r="AB8" s="966"/>
    </row>
    <row r="9" spans="1:44" ht="31.9" customHeight="1" x14ac:dyDescent="0.2">
      <c r="A9" s="959" t="s">
        <v>445</v>
      </c>
      <c r="B9" s="1007"/>
      <c r="C9" s="1033" t="s">
        <v>446</v>
      </c>
      <c r="D9" s="1036"/>
      <c r="E9" s="954" t="s">
        <v>1117</v>
      </c>
      <c r="F9" s="655">
        <v>119</v>
      </c>
      <c r="G9" s="496" t="s">
        <v>447</v>
      </c>
      <c r="H9" s="1027" t="s">
        <v>448</v>
      </c>
      <c r="I9" s="979">
        <f>+X9</f>
        <v>0</v>
      </c>
      <c r="J9" s="494" t="s">
        <v>449</v>
      </c>
      <c r="K9" s="235">
        <v>0.7</v>
      </c>
      <c r="L9" s="230" t="s">
        <v>30</v>
      </c>
      <c r="M9" s="231">
        <v>0.05</v>
      </c>
      <c r="N9" s="231">
        <v>0.25</v>
      </c>
      <c r="O9" s="209">
        <v>0.5</v>
      </c>
      <c r="P9" s="210">
        <v>1</v>
      </c>
      <c r="Q9" s="6">
        <f t="shared" si="3"/>
        <v>3.4999999999999996E-2</v>
      </c>
      <c r="R9" s="6">
        <f t="shared" si="0"/>
        <v>0.17499999999999999</v>
      </c>
      <c r="S9" s="6">
        <f t="shared" si="4"/>
        <v>0.35</v>
      </c>
      <c r="T9" s="6">
        <f t="shared" si="1"/>
        <v>0.7</v>
      </c>
      <c r="U9" s="137">
        <f t="shared" si="2"/>
        <v>0.7</v>
      </c>
      <c r="V9" s="641">
        <f>+Q10+Q12+Q14</f>
        <v>0</v>
      </c>
      <c r="W9" s="641">
        <f>+R10+R12+R14</f>
        <v>0</v>
      </c>
      <c r="X9" s="641">
        <f>+S10+S12+S14</f>
        <v>0</v>
      </c>
      <c r="Y9" s="641">
        <f>+T10+T12+T14</f>
        <v>0</v>
      </c>
      <c r="Z9" s="966"/>
      <c r="AA9" s="1023"/>
      <c r="AB9" s="966"/>
    </row>
    <row r="10" spans="1:44" ht="41.45" customHeight="1" x14ac:dyDescent="0.2">
      <c r="A10" s="959"/>
      <c r="B10" s="1007"/>
      <c r="C10" s="1033"/>
      <c r="D10" s="1036"/>
      <c r="E10" s="954"/>
      <c r="F10" s="656"/>
      <c r="G10" s="496"/>
      <c r="H10" s="1027"/>
      <c r="I10" s="980"/>
      <c r="J10" s="494"/>
      <c r="K10" s="232">
        <v>0.7</v>
      </c>
      <c r="L10" s="233" t="s">
        <v>33</v>
      </c>
      <c r="M10" s="234">
        <v>0</v>
      </c>
      <c r="N10" s="234">
        <v>0</v>
      </c>
      <c r="O10" s="211">
        <v>0</v>
      </c>
      <c r="P10" s="211">
        <v>0</v>
      </c>
      <c r="Q10" s="153">
        <f t="shared" si="3"/>
        <v>0</v>
      </c>
      <c r="R10" s="153">
        <f>+SUM(N10:N10)*K10</f>
        <v>0</v>
      </c>
      <c r="S10" s="153">
        <f t="shared" si="4"/>
        <v>0</v>
      </c>
      <c r="T10" s="153">
        <f t="shared" si="1"/>
        <v>0</v>
      </c>
      <c r="U10" s="154">
        <f t="shared" si="2"/>
        <v>0</v>
      </c>
      <c r="V10" s="641"/>
      <c r="W10" s="641"/>
      <c r="X10" s="641"/>
      <c r="Y10" s="641"/>
      <c r="Z10" s="966"/>
      <c r="AA10" s="1023"/>
      <c r="AB10" s="966"/>
    </row>
    <row r="11" spans="1:44" ht="29.45" customHeight="1" x14ac:dyDescent="0.2">
      <c r="A11" s="959"/>
      <c r="B11" s="1007"/>
      <c r="C11" s="1033"/>
      <c r="D11" s="1036"/>
      <c r="E11" s="954"/>
      <c r="F11" s="656"/>
      <c r="G11" s="496"/>
      <c r="H11" s="1027" t="s">
        <v>448</v>
      </c>
      <c r="I11" s="980"/>
      <c r="J11" s="494" t="s">
        <v>450</v>
      </c>
      <c r="K11" s="235">
        <v>0.2</v>
      </c>
      <c r="L11" s="230" t="s">
        <v>30</v>
      </c>
      <c r="M11" s="231">
        <v>0.05</v>
      </c>
      <c r="N11" s="231">
        <v>0.25</v>
      </c>
      <c r="O11" s="209">
        <v>0.5</v>
      </c>
      <c r="P11" s="210">
        <v>1</v>
      </c>
      <c r="Q11" s="6">
        <f t="shared" si="3"/>
        <v>1.0000000000000002E-2</v>
      </c>
      <c r="R11" s="6">
        <f t="shared" si="0"/>
        <v>0.05</v>
      </c>
      <c r="S11" s="6">
        <f t="shared" si="4"/>
        <v>0.1</v>
      </c>
      <c r="T11" s="6">
        <f t="shared" si="1"/>
        <v>0.2</v>
      </c>
      <c r="U11" s="137">
        <f t="shared" si="2"/>
        <v>0.2</v>
      </c>
      <c r="V11" s="641"/>
      <c r="W11" s="641"/>
      <c r="X11" s="641"/>
      <c r="Y11" s="641"/>
      <c r="Z11" s="966"/>
      <c r="AA11" s="1023"/>
      <c r="AB11" s="966"/>
    </row>
    <row r="12" spans="1:44" ht="27.6" customHeight="1" x14ac:dyDescent="0.2">
      <c r="A12" s="959"/>
      <c r="B12" s="1007"/>
      <c r="C12" s="1033"/>
      <c r="D12" s="1036"/>
      <c r="E12" s="954"/>
      <c r="F12" s="656"/>
      <c r="G12" s="496"/>
      <c r="H12" s="1027"/>
      <c r="I12" s="980"/>
      <c r="J12" s="494"/>
      <c r="K12" s="232">
        <v>0.2</v>
      </c>
      <c r="L12" s="233" t="s">
        <v>33</v>
      </c>
      <c r="M12" s="234">
        <v>0</v>
      </c>
      <c r="N12" s="234">
        <v>0</v>
      </c>
      <c r="O12" s="211">
        <v>0</v>
      </c>
      <c r="P12" s="211">
        <v>0</v>
      </c>
      <c r="Q12" s="153">
        <f t="shared" si="3"/>
        <v>0</v>
      </c>
      <c r="R12" s="153">
        <f t="shared" si="0"/>
        <v>0</v>
      </c>
      <c r="S12" s="153">
        <f t="shared" si="4"/>
        <v>0</v>
      </c>
      <c r="T12" s="153">
        <f t="shared" si="1"/>
        <v>0</v>
      </c>
      <c r="U12" s="154">
        <f t="shared" si="2"/>
        <v>0</v>
      </c>
      <c r="V12" s="641"/>
      <c r="W12" s="641"/>
      <c r="X12" s="641"/>
      <c r="Y12" s="641"/>
      <c r="Z12" s="966"/>
      <c r="AA12" s="1023"/>
      <c r="AB12" s="966"/>
    </row>
    <row r="13" spans="1:44" ht="28.15" customHeight="1" x14ac:dyDescent="0.2">
      <c r="A13" s="959"/>
      <c r="B13" s="1007"/>
      <c r="C13" s="1033"/>
      <c r="D13" s="1036"/>
      <c r="E13" s="954"/>
      <c r="F13" s="656"/>
      <c r="G13" s="496"/>
      <c r="H13" s="1027" t="s">
        <v>451</v>
      </c>
      <c r="I13" s="980"/>
      <c r="J13" s="494" t="s">
        <v>452</v>
      </c>
      <c r="K13" s="235">
        <v>0.1</v>
      </c>
      <c r="L13" s="230" t="s">
        <v>30</v>
      </c>
      <c r="M13" s="231">
        <v>0</v>
      </c>
      <c r="N13" s="231">
        <v>0</v>
      </c>
      <c r="O13" s="209">
        <v>0</v>
      </c>
      <c r="P13" s="210">
        <v>1</v>
      </c>
      <c r="Q13" s="6">
        <f t="shared" si="3"/>
        <v>0</v>
      </c>
      <c r="R13" s="6">
        <f t="shared" si="0"/>
        <v>0</v>
      </c>
      <c r="S13" s="6">
        <f t="shared" si="4"/>
        <v>0</v>
      </c>
      <c r="T13" s="6">
        <f t="shared" si="1"/>
        <v>0.1</v>
      </c>
      <c r="U13" s="137">
        <f t="shared" si="2"/>
        <v>0.1</v>
      </c>
      <c r="V13" s="641"/>
      <c r="W13" s="641"/>
      <c r="X13" s="641"/>
      <c r="Y13" s="641"/>
      <c r="Z13" s="966"/>
      <c r="AA13" s="1023"/>
      <c r="AB13" s="966"/>
    </row>
    <row r="14" spans="1:44" ht="30" customHeight="1" x14ac:dyDescent="0.2">
      <c r="A14" s="959"/>
      <c r="B14" s="1007"/>
      <c r="C14" s="1033"/>
      <c r="D14" s="1036"/>
      <c r="E14" s="954"/>
      <c r="F14" s="657"/>
      <c r="G14" s="496"/>
      <c r="H14" s="1027"/>
      <c r="I14" s="980"/>
      <c r="J14" s="494"/>
      <c r="K14" s="232">
        <v>0.1</v>
      </c>
      <c r="L14" s="233" t="s">
        <v>33</v>
      </c>
      <c r="M14" s="234">
        <v>0</v>
      </c>
      <c r="N14" s="234">
        <v>0</v>
      </c>
      <c r="O14" s="211">
        <v>0</v>
      </c>
      <c r="P14" s="211">
        <v>0</v>
      </c>
      <c r="Q14" s="153">
        <f t="shared" si="3"/>
        <v>0</v>
      </c>
      <c r="R14" s="153">
        <f t="shared" si="0"/>
        <v>0</v>
      </c>
      <c r="S14" s="153">
        <f t="shared" si="4"/>
        <v>0</v>
      </c>
      <c r="T14" s="153">
        <f t="shared" si="1"/>
        <v>0</v>
      </c>
      <c r="U14" s="154">
        <f t="shared" si="2"/>
        <v>0</v>
      </c>
      <c r="V14" s="641"/>
      <c r="W14" s="641"/>
      <c r="X14" s="641"/>
      <c r="Y14" s="641"/>
      <c r="Z14" s="966"/>
      <c r="AA14" s="1023"/>
      <c r="AB14" s="966"/>
    </row>
    <row r="15" spans="1:44" ht="21.6" customHeight="1" x14ac:dyDescent="0.2">
      <c r="A15" s="959"/>
      <c r="B15" s="1007"/>
      <c r="C15" s="1033"/>
      <c r="D15" s="1036"/>
      <c r="E15" s="953" t="s">
        <v>611</v>
      </c>
      <c r="F15" s="655">
        <v>120</v>
      </c>
      <c r="G15" s="499" t="s">
        <v>612</v>
      </c>
      <c r="H15" s="1027" t="s">
        <v>613</v>
      </c>
      <c r="I15" s="979">
        <f>+X15</f>
        <v>0</v>
      </c>
      <c r="J15" s="494" t="s">
        <v>614</v>
      </c>
      <c r="K15" s="235">
        <v>0.1</v>
      </c>
      <c r="L15" s="230" t="s">
        <v>30</v>
      </c>
      <c r="M15" s="231">
        <v>0.1</v>
      </c>
      <c r="N15" s="231">
        <v>0.4</v>
      </c>
      <c r="O15" s="209">
        <v>0.7</v>
      </c>
      <c r="P15" s="210">
        <v>0.1</v>
      </c>
      <c r="Q15" s="6">
        <f t="shared" si="3"/>
        <v>1.0000000000000002E-2</v>
      </c>
      <c r="R15" s="6">
        <f t="shared" si="0"/>
        <v>4.0000000000000008E-2</v>
      </c>
      <c r="S15" s="6">
        <f t="shared" si="4"/>
        <v>6.9999999999999993E-2</v>
      </c>
      <c r="T15" s="6">
        <f t="shared" si="1"/>
        <v>1.0000000000000002E-2</v>
      </c>
      <c r="U15" s="137">
        <f t="shared" si="2"/>
        <v>6.9999999999999993E-2</v>
      </c>
      <c r="V15" s="641">
        <f>+Q16+Q18+Q20</f>
        <v>0</v>
      </c>
      <c r="W15" s="641">
        <f>+R16+R18+R20</f>
        <v>0</v>
      </c>
      <c r="X15" s="641">
        <f>+S16+S18+S20</f>
        <v>0</v>
      </c>
      <c r="Y15" s="641">
        <f>+T16+T18+T20</f>
        <v>0</v>
      </c>
      <c r="Z15" s="966"/>
      <c r="AA15" s="1023"/>
      <c r="AB15" s="966"/>
    </row>
    <row r="16" spans="1:44" ht="27.6" customHeight="1" x14ac:dyDescent="0.2">
      <c r="A16" s="959"/>
      <c r="B16" s="1007"/>
      <c r="C16" s="1033"/>
      <c r="D16" s="1036"/>
      <c r="E16" s="1029"/>
      <c r="F16" s="656"/>
      <c r="G16" s="499"/>
      <c r="H16" s="1027"/>
      <c r="I16" s="980"/>
      <c r="J16" s="494"/>
      <c r="K16" s="232">
        <v>0.1</v>
      </c>
      <c r="L16" s="233" t="s">
        <v>33</v>
      </c>
      <c r="M16" s="234">
        <v>0</v>
      </c>
      <c r="N16" s="234">
        <v>0</v>
      </c>
      <c r="O16" s="211">
        <v>0</v>
      </c>
      <c r="P16" s="211">
        <v>0</v>
      </c>
      <c r="Q16" s="153">
        <f t="shared" si="3"/>
        <v>0</v>
      </c>
      <c r="R16" s="153">
        <f t="shared" si="0"/>
        <v>0</v>
      </c>
      <c r="S16" s="153">
        <f t="shared" si="4"/>
        <v>0</v>
      </c>
      <c r="T16" s="153">
        <f t="shared" si="1"/>
        <v>0</v>
      </c>
      <c r="U16" s="154">
        <f t="shared" si="2"/>
        <v>0</v>
      </c>
      <c r="V16" s="641"/>
      <c r="W16" s="641"/>
      <c r="X16" s="641"/>
      <c r="Y16" s="641"/>
      <c r="Z16" s="966"/>
      <c r="AA16" s="1023"/>
      <c r="AB16" s="966"/>
    </row>
    <row r="17" spans="1:28" ht="25.15" customHeight="1" x14ac:dyDescent="0.2">
      <c r="A17" s="959"/>
      <c r="B17" s="1007"/>
      <c r="C17" s="1033"/>
      <c r="D17" s="1036"/>
      <c r="E17" s="1029"/>
      <c r="F17" s="656"/>
      <c r="G17" s="499"/>
      <c r="H17" s="1027"/>
      <c r="I17" s="980"/>
      <c r="J17" s="494" t="s">
        <v>615</v>
      </c>
      <c r="K17" s="235">
        <v>0.1</v>
      </c>
      <c r="L17" s="230" t="s">
        <v>30</v>
      </c>
      <c r="M17" s="231">
        <v>0.1</v>
      </c>
      <c r="N17" s="231">
        <v>0.4</v>
      </c>
      <c r="O17" s="209">
        <v>0.7</v>
      </c>
      <c r="P17" s="210">
        <v>0.1</v>
      </c>
      <c r="Q17" s="6">
        <f t="shared" si="3"/>
        <v>1.0000000000000002E-2</v>
      </c>
      <c r="R17" s="6">
        <f t="shared" si="0"/>
        <v>4.0000000000000008E-2</v>
      </c>
      <c r="S17" s="6">
        <f t="shared" si="4"/>
        <v>6.9999999999999993E-2</v>
      </c>
      <c r="T17" s="6">
        <f t="shared" si="1"/>
        <v>1.0000000000000002E-2</v>
      </c>
      <c r="U17" s="137">
        <f t="shared" si="2"/>
        <v>6.9999999999999993E-2</v>
      </c>
      <c r="V17" s="641"/>
      <c r="W17" s="641"/>
      <c r="X17" s="641"/>
      <c r="Y17" s="641"/>
      <c r="Z17" s="966"/>
      <c r="AA17" s="1023"/>
      <c r="AB17" s="966"/>
    </row>
    <row r="18" spans="1:28" ht="29.45" customHeight="1" x14ac:dyDescent="0.2">
      <c r="A18" s="959"/>
      <c r="B18" s="1007"/>
      <c r="C18" s="1033"/>
      <c r="D18" s="1036"/>
      <c r="E18" s="1029"/>
      <c r="F18" s="656"/>
      <c r="G18" s="499"/>
      <c r="H18" s="1027"/>
      <c r="I18" s="980"/>
      <c r="J18" s="494"/>
      <c r="K18" s="232">
        <v>0.1</v>
      </c>
      <c r="L18" s="233" t="s">
        <v>33</v>
      </c>
      <c r="M18" s="234">
        <v>0</v>
      </c>
      <c r="N18" s="234">
        <v>0</v>
      </c>
      <c r="O18" s="211">
        <v>0</v>
      </c>
      <c r="P18" s="211">
        <v>0</v>
      </c>
      <c r="Q18" s="153">
        <f t="shared" si="3"/>
        <v>0</v>
      </c>
      <c r="R18" s="153">
        <f t="shared" si="0"/>
        <v>0</v>
      </c>
      <c r="S18" s="153">
        <f t="shared" si="4"/>
        <v>0</v>
      </c>
      <c r="T18" s="153">
        <f t="shared" si="1"/>
        <v>0</v>
      </c>
      <c r="U18" s="154">
        <f t="shared" si="2"/>
        <v>0</v>
      </c>
      <c r="V18" s="641"/>
      <c r="W18" s="641"/>
      <c r="X18" s="641"/>
      <c r="Y18" s="641"/>
      <c r="Z18" s="966"/>
      <c r="AA18" s="1023"/>
      <c r="AB18" s="966"/>
    </row>
    <row r="19" spans="1:28" ht="28.15" customHeight="1" x14ac:dyDescent="0.2">
      <c r="A19" s="959"/>
      <c r="B19" s="1007"/>
      <c r="C19" s="1033"/>
      <c r="D19" s="1036"/>
      <c r="E19" s="1029"/>
      <c r="F19" s="656"/>
      <c r="G19" s="499"/>
      <c r="H19" s="1027"/>
      <c r="I19" s="980"/>
      <c r="J19" s="494" t="s">
        <v>616</v>
      </c>
      <c r="K19" s="235">
        <v>0.8</v>
      </c>
      <c r="L19" s="230" t="s">
        <v>30</v>
      </c>
      <c r="M19" s="231">
        <v>0.1</v>
      </c>
      <c r="N19" s="231">
        <v>0.4</v>
      </c>
      <c r="O19" s="209">
        <v>0.7</v>
      </c>
      <c r="P19" s="210">
        <v>0.1</v>
      </c>
      <c r="Q19" s="6">
        <f t="shared" si="3"/>
        <v>8.0000000000000016E-2</v>
      </c>
      <c r="R19" s="6">
        <f t="shared" si="0"/>
        <v>0.32000000000000006</v>
      </c>
      <c r="S19" s="6">
        <f t="shared" si="4"/>
        <v>0.55999999999999994</v>
      </c>
      <c r="T19" s="6">
        <f t="shared" si="1"/>
        <v>8.0000000000000016E-2</v>
      </c>
      <c r="U19" s="137">
        <f t="shared" si="2"/>
        <v>0.55999999999999994</v>
      </c>
      <c r="V19" s="641"/>
      <c r="W19" s="641"/>
      <c r="X19" s="641"/>
      <c r="Y19" s="641"/>
      <c r="Z19" s="966"/>
      <c r="AA19" s="1023"/>
      <c r="AB19" s="966"/>
    </row>
    <row r="20" spans="1:28" ht="27.6" customHeight="1" x14ac:dyDescent="0.2">
      <c r="A20" s="959"/>
      <c r="B20" s="1007"/>
      <c r="C20" s="1033"/>
      <c r="D20" s="1036"/>
      <c r="E20" s="1030"/>
      <c r="F20" s="657"/>
      <c r="G20" s="499"/>
      <c r="H20" s="1027"/>
      <c r="I20" s="980"/>
      <c r="J20" s="494"/>
      <c r="K20" s="232">
        <v>0.8</v>
      </c>
      <c r="L20" s="233" t="s">
        <v>33</v>
      </c>
      <c r="M20" s="234">
        <v>0</v>
      </c>
      <c r="N20" s="234">
        <v>0</v>
      </c>
      <c r="O20" s="211">
        <v>0</v>
      </c>
      <c r="P20" s="211">
        <v>0</v>
      </c>
      <c r="Q20" s="153">
        <f t="shared" si="3"/>
        <v>0</v>
      </c>
      <c r="R20" s="153">
        <f t="shared" si="0"/>
        <v>0</v>
      </c>
      <c r="S20" s="153">
        <f t="shared" si="4"/>
        <v>0</v>
      </c>
      <c r="T20" s="153">
        <f t="shared" si="1"/>
        <v>0</v>
      </c>
      <c r="U20" s="154">
        <f t="shared" si="2"/>
        <v>0</v>
      </c>
      <c r="V20" s="641"/>
      <c r="W20" s="641"/>
      <c r="X20" s="641"/>
      <c r="Y20" s="641"/>
      <c r="Z20" s="966"/>
      <c r="AA20" s="1023"/>
      <c r="AB20" s="966"/>
    </row>
    <row r="21" spans="1:28" ht="28.15" customHeight="1" x14ac:dyDescent="0.2">
      <c r="A21" s="959"/>
      <c r="B21" s="1007"/>
      <c r="C21" s="1033"/>
      <c r="D21" s="1036"/>
      <c r="E21" s="614" t="s">
        <v>617</v>
      </c>
      <c r="F21" s="655">
        <v>121</v>
      </c>
      <c r="G21" s="499" t="s">
        <v>618</v>
      </c>
      <c r="H21" s="1027" t="s">
        <v>619</v>
      </c>
      <c r="I21" s="1028">
        <f>+X21</f>
        <v>0</v>
      </c>
      <c r="J21" s="494" t="s">
        <v>620</v>
      </c>
      <c r="K21" s="235">
        <v>0.3</v>
      </c>
      <c r="L21" s="230" t="s">
        <v>30</v>
      </c>
      <c r="M21" s="231">
        <v>0.1</v>
      </c>
      <c r="N21" s="231">
        <v>0.4</v>
      </c>
      <c r="O21" s="209">
        <v>0.7</v>
      </c>
      <c r="P21" s="210">
        <v>0.1</v>
      </c>
      <c r="Q21" s="212">
        <f t="shared" ref="Q21:Q26" si="5">+SUM(M21:M21)*K21</f>
        <v>0.03</v>
      </c>
      <c r="R21" s="212">
        <f>+SUM(N21:N21)*K21</f>
        <v>0.12</v>
      </c>
      <c r="S21" s="6">
        <f t="shared" si="4"/>
        <v>0.21</v>
      </c>
      <c r="T21" s="6">
        <f t="shared" si="1"/>
        <v>0.03</v>
      </c>
      <c r="U21" s="137">
        <f t="shared" si="2"/>
        <v>0.21</v>
      </c>
      <c r="V21" s="641">
        <f>+Q22+Q24+Q26</f>
        <v>0</v>
      </c>
      <c r="W21" s="641">
        <f>+R22+R24+R26</f>
        <v>0</v>
      </c>
      <c r="X21" s="641">
        <f>+S22+S24+S26</f>
        <v>0</v>
      </c>
      <c r="Y21" s="641">
        <f>+T22+T24+T26</f>
        <v>0</v>
      </c>
      <c r="Z21" s="966"/>
      <c r="AA21" s="1023"/>
      <c r="AB21" s="966"/>
    </row>
    <row r="22" spans="1:28" ht="22.15" customHeight="1" x14ac:dyDescent="0.2">
      <c r="A22" s="959"/>
      <c r="B22" s="1007"/>
      <c r="C22" s="1033"/>
      <c r="D22" s="1036"/>
      <c r="E22" s="614"/>
      <c r="F22" s="656"/>
      <c r="G22" s="499"/>
      <c r="H22" s="1027"/>
      <c r="I22" s="980"/>
      <c r="J22" s="494"/>
      <c r="K22" s="232">
        <v>0.3</v>
      </c>
      <c r="L22" s="233" t="s">
        <v>33</v>
      </c>
      <c r="M22" s="234">
        <v>0</v>
      </c>
      <c r="N22" s="234">
        <v>0</v>
      </c>
      <c r="O22" s="211">
        <v>0</v>
      </c>
      <c r="P22" s="211">
        <v>0</v>
      </c>
      <c r="Q22" s="153">
        <f t="shared" si="5"/>
        <v>0</v>
      </c>
      <c r="R22" s="153">
        <f t="shared" si="0"/>
        <v>0</v>
      </c>
      <c r="S22" s="153">
        <f t="shared" si="4"/>
        <v>0</v>
      </c>
      <c r="T22" s="153">
        <f t="shared" si="1"/>
        <v>0</v>
      </c>
      <c r="U22" s="154">
        <f t="shared" si="2"/>
        <v>0</v>
      </c>
      <c r="V22" s="641"/>
      <c r="W22" s="641"/>
      <c r="X22" s="641"/>
      <c r="Y22" s="641"/>
      <c r="Z22" s="966"/>
      <c r="AA22" s="1023"/>
      <c r="AB22" s="966"/>
    </row>
    <row r="23" spans="1:28" ht="31.9" customHeight="1" x14ac:dyDescent="0.2">
      <c r="A23" s="959"/>
      <c r="B23" s="1007"/>
      <c r="C23" s="1033"/>
      <c r="D23" s="1036"/>
      <c r="E23" s="614"/>
      <c r="F23" s="656"/>
      <c r="G23" s="499"/>
      <c r="H23" s="1027"/>
      <c r="I23" s="980"/>
      <c r="J23" s="494" t="s">
        <v>621</v>
      </c>
      <c r="K23" s="235">
        <v>0.2</v>
      </c>
      <c r="L23" s="230" t="s">
        <v>30</v>
      </c>
      <c r="M23" s="231">
        <v>0.1</v>
      </c>
      <c r="N23" s="231">
        <v>0.4</v>
      </c>
      <c r="O23" s="209">
        <v>0.7</v>
      </c>
      <c r="P23" s="210">
        <v>0.1</v>
      </c>
      <c r="Q23" s="212">
        <f t="shared" si="5"/>
        <v>2.0000000000000004E-2</v>
      </c>
      <c r="R23" s="6">
        <f t="shared" si="0"/>
        <v>8.0000000000000016E-2</v>
      </c>
      <c r="S23" s="6">
        <f t="shared" si="4"/>
        <v>0.13999999999999999</v>
      </c>
      <c r="T23" s="6">
        <f t="shared" si="1"/>
        <v>2.0000000000000004E-2</v>
      </c>
      <c r="U23" s="137">
        <f t="shared" si="2"/>
        <v>0.13999999999999999</v>
      </c>
      <c r="V23" s="641"/>
      <c r="W23" s="641"/>
      <c r="X23" s="641"/>
      <c r="Y23" s="641"/>
      <c r="Z23" s="966"/>
      <c r="AA23" s="1023"/>
      <c r="AB23" s="966"/>
    </row>
    <row r="24" spans="1:28" ht="31.9" customHeight="1" x14ac:dyDescent="0.2">
      <c r="A24" s="959"/>
      <c r="B24" s="1007"/>
      <c r="C24" s="1033"/>
      <c r="D24" s="1036"/>
      <c r="E24" s="614"/>
      <c r="F24" s="656"/>
      <c r="G24" s="499"/>
      <c r="H24" s="1027"/>
      <c r="I24" s="980"/>
      <c r="J24" s="494"/>
      <c r="K24" s="232">
        <v>0.2</v>
      </c>
      <c r="L24" s="233" t="s">
        <v>33</v>
      </c>
      <c r="M24" s="234">
        <v>0</v>
      </c>
      <c r="N24" s="234">
        <v>0</v>
      </c>
      <c r="O24" s="211">
        <v>0</v>
      </c>
      <c r="P24" s="211">
        <v>0</v>
      </c>
      <c r="Q24" s="153">
        <f t="shared" si="5"/>
        <v>0</v>
      </c>
      <c r="R24" s="153">
        <f t="shared" si="0"/>
        <v>0</v>
      </c>
      <c r="S24" s="153">
        <f t="shared" si="4"/>
        <v>0</v>
      </c>
      <c r="T24" s="153">
        <f t="shared" si="1"/>
        <v>0</v>
      </c>
      <c r="U24" s="154">
        <f t="shared" si="2"/>
        <v>0</v>
      </c>
      <c r="V24" s="641"/>
      <c r="W24" s="641"/>
      <c r="X24" s="641"/>
      <c r="Y24" s="641"/>
      <c r="Z24" s="966"/>
      <c r="AA24" s="1023"/>
      <c r="AB24" s="966"/>
    </row>
    <row r="25" spans="1:28" ht="33.6" customHeight="1" x14ac:dyDescent="0.2">
      <c r="A25" s="959"/>
      <c r="B25" s="1007"/>
      <c r="C25" s="1033"/>
      <c r="D25" s="1036"/>
      <c r="E25" s="614"/>
      <c r="F25" s="656"/>
      <c r="G25" s="499"/>
      <c r="H25" s="1027"/>
      <c r="I25" s="980"/>
      <c r="J25" s="494" t="s">
        <v>622</v>
      </c>
      <c r="K25" s="235">
        <v>0.5</v>
      </c>
      <c r="L25" s="230" t="s">
        <v>30</v>
      </c>
      <c r="M25" s="231">
        <v>0.1</v>
      </c>
      <c r="N25" s="231">
        <v>0.4</v>
      </c>
      <c r="O25" s="209">
        <v>0.7</v>
      </c>
      <c r="P25" s="210">
        <v>0.1</v>
      </c>
      <c r="Q25" s="212">
        <f t="shared" si="5"/>
        <v>0.05</v>
      </c>
      <c r="R25" s="6">
        <f t="shared" si="0"/>
        <v>0.2</v>
      </c>
      <c r="S25" s="6">
        <f t="shared" si="4"/>
        <v>0.35</v>
      </c>
      <c r="T25" s="6">
        <f t="shared" si="1"/>
        <v>0.05</v>
      </c>
      <c r="U25" s="137">
        <f t="shared" si="2"/>
        <v>0.35</v>
      </c>
      <c r="V25" s="641"/>
      <c r="W25" s="641"/>
      <c r="X25" s="641"/>
      <c r="Y25" s="641"/>
      <c r="Z25" s="966"/>
      <c r="AA25" s="1023"/>
      <c r="AB25" s="966"/>
    </row>
    <row r="26" spans="1:28" ht="38.450000000000003" customHeight="1" x14ac:dyDescent="0.2">
      <c r="A26" s="959"/>
      <c r="B26" s="1007"/>
      <c r="C26" s="1033"/>
      <c r="D26" s="1036"/>
      <c r="E26" s="614"/>
      <c r="F26" s="657"/>
      <c r="G26" s="499"/>
      <c r="H26" s="1027"/>
      <c r="I26" s="980"/>
      <c r="J26" s="494"/>
      <c r="K26" s="232">
        <v>0.5</v>
      </c>
      <c r="L26" s="233" t="s">
        <v>33</v>
      </c>
      <c r="M26" s="234">
        <v>0</v>
      </c>
      <c r="N26" s="234">
        <v>0</v>
      </c>
      <c r="O26" s="211">
        <v>0</v>
      </c>
      <c r="P26" s="211">
        <v>0</v>
      </c>
      <c r="Q26" s="153">
        <f t="shared" si="5"/>
        <v>0</v>
      </c>
      <c r="R26" s="153">
        <f t="shared" si="0"/>
        <v>0</v>
      </c>
      <c r="S26" s="153">
        <f t="shared" si="4"/>
        <v>0</v>
      </c>
      <c r="T26" s="153">
        <f t="shared" si="1"/>
        <v>0</v>
      </c>
      <c r="U26" s="154">
        <f t="shared" si="2"/>
        <v>0</v>
      </c>
      <c r="V26" s="641"/>
      <c r="W26" s="641"/>
      <c r="X26" s="641"/>
      <c r="Y26" s="641"/>
      <c r="Z26" s="966"/>
      <c r="AA26" s="1024"/>
      <c r="AB26" s="966"/>
    </row>
    <row r="27" spans="1:28" ht="32.450000000000003" customHeight="1" x14ac:dyDescent="0.2">
      <c r="A27" s="959" t="s">
        <v>453</v>
      </c>
      <c r="B27" s="1007"/>
      <c r="C27" s="960" t="s">
        <v>454</v>
      </c>
      <c r="D27" s="952" t="s">
        <v>455</v>
      </c>
      <c r="E27" s="614" t="s">
        <v>1118</v>
      </c>
      <c r="F27" s="655">
        <v>122</v>
      </c>
      <c r="G27" s="562" t="s">
        <v>456</v>
      </c>
      <c r="H27" s="1027" t="s">
        <v>448</v>
      </c>
      <c r="I27" s="979">
        <v>0</v>
      </c>
      <c r="J27" s="494" t="s">
        <v>822</v>
      </c>
      <c r="K27" s="235">
        <v>0.4</v>
      </c>
      <c r="L27" s="230" t="s">
        <v>30</v>
      </c>
      <c r="M27" s="231">
        <v>0.1</v>
      </c>
      <c r="N27" s="231">
        <v>0.3</v>
      </c>
      <c r="O27" s="209">
        <v>0.6</v>
      </c>
      <c r="P27" s="210">
        <v>1</v>
      </c>
      <c r="Q27" s="6">
        <f t="shared" si="3"/>
        <v>4.0000000000000008E-2</v>
      </c>
      <c r="R27" s="6">
        <f t="shared" si="0"/>
        <v>0.12</v>
      </c>
      <c r="S27" s="6">
        <f t="shared" si="4"/>
        <v>0.24</v>
      </c>
      <c r="T27" s="6">
        <f t="shared" si="1"/>
        <v>0.4</v>
      </c>
      <c r="U27" s="137">
        <f t="shared" si="2"/>
        <v>0.4</v>
      </c>
      <c r="V27" s="641">
        <v>0</v>
      </c>
      <c r="W27" s="641">
        <v>0</v>
      </c>
      <c r="X27" s="641">
        <v>0</v>
      </c>
      <c r="Y27" s="641">
        <v>0</v>
      </c>
      <c r="Z27" s="966"/>
      <c r="AA27" s="1037" t="s">
        <v>457</v>
      </c>
      <c r="AB27" s="966"/>
    </row>
    <row r="28" spans="1:28" ht="37.15" customHeight="1" x14ac:dyDescent="0.2">
      <c r="A28" s="959"/>
      <c r="B28" s="1007"/>
      <c r="C28" s="960"/>
      <c r="D28" s="952"/>
      <c r="E28" s="614"/>
      <c r="F28" s="656"/>
      <c r="G28" s="562"/>
      <c r="H28" s="1027"/>
      <c r="I28" s="980"/>
      <c r="J28" s="494"/>
      <c r="K28" s="232">
        <v>0.4</v>
      </c>
      <c r="L28" s="233" t="s">
        <v>33</v>
      </c>
      <c r="M28" s="234">
        <v>0</v>
      </c>
      <c r="N28" s="234">
        <v>0</v>
      </c>
      <c r="O28" s="211">
        <v>0</v>
      </c>
      <c r="P28" s="211">
        <v>0</v>
      </c>
      <c r="Q28" s="153">
        <f t="shared" si="3"/>
        <v>0</v>
      </c>
      <c r="R28" s="153">
        <f t="shared" si="0"/>
        <v>0</v>
      </c>
      <c r="S28" s="153">
        <f t="shared" si="4"/>
        <v>0</v>
      </c>
      <c r="T28" s="153">
        <f t="shared" si="1"/>
        <v>0</v>
      </c>
      <c r="U28" s="154">
        <f t="shared" si="2"/>
        <v>0</v>
      </c>
      <c r="V28" s="641"/>
      <c r="W28" s="641"/>
      <c r="X28" s="641"/>
      <c r="Y28" s="641"/>
      <c r="Z28" s="966"/>
      <c r="AA28" s="1023"/>
      <c r="AB28" s="966"/>
    </row>
    <row r="29" spans="1:28" ht="41.45" customHeight="1" x14ac:dyDescent="0.2">
      <c r="A29" s="959"/>
      <c r="B29" s="1007"/>
      <c r="C29" s="960"/>
      <c r="D29" s="952"/>
      <c r="E29" s="614"/>
      <c r="F29" s="656"/>
      <c r="G29" s="562"/>
      <c r="H29" s="1027" t="s">
        <v>458</v>
      </c>
      <c r="I29" s="980"/>
      <c r="J29" s="494" t="s">
        <v>823</v>
      </c>
      <c r="K29" s="235">
        <v>0.4</v>
      </c>
      <c r="L29" s="230" t="s">
        <v>30</v>
      </c>
      <c r="M29" s="231">
        <v>0.1</v>
      </c>
      <c r="N29" s="231">
        <v>0.3</v>
      </c>
      <c r="O29" s="209">
        <v>0.6</v>
      </c>
      <c r="P29" s="210">
        <v>1</v>
      </c>
      <c r="Q29" s="6">
        <f t="shared" si="3"/>
        <v>4.0000000000000008E-2</v>
      </c>
      <c r="R29" s="6">
        <f t="shared" si="0"/>
        <v>0.12</v>
      </c>
      <c r="S29" s="6">
        <f t="shared" si="4"/>
        <v>0.24</v>
      </c>
      <c r="T29" s="6">
        <f t="shared" si="1"/>
        <v>0.4</v>
      </c>
      <c r="U29" s="137">
        <f t="shared" si="2"/>
        <v>0.4</v>
      </c>
      <c r="V29" s="641"/>
      <c r="W29" s="641"/>
      <c r="X29" s="641"/>
      <c r="Y29" s="641"/>
      <c r="Z29" s="966"/>
      <c r="AA29" s="1023"/>
      <c r="AB29" s="966"/>
    </row>
    <row r="30" spans="1:28" ht="33.6" customHeight="1" x14ac:dyDescent="0.2">
      <c r="A30" s="959"/>
      <c r="B30" s="1007"/>
      <c r="C30" s="960"/>
      <c r="D30" s="952"/>
      <c r="E30" s="614"/>
      <c r="F30" s="656"/>
      <c r="G30" s="562"/>
      <c r="H30" s="1027"/>
      <c r="I30" s="980"/>
      <c r="J30" s="494"/>
      <c r="K30" s="232">
        <v>0.4</v>
      </c>
      <c r="L30" s="233" t="s">
        <v>33</v>
      </c>
      <c r="M30" s="234">
        <v>0</v>
      </c>
      <c r="N30" s="234">
        <v>0</v>
      </c>
      <c r="O30" s="211">
        <v>0</v>
      </c>
      <c r="P30" s="211">
        <v>0</v>
      </c>
      <c r="Q30" s="153">
        <f t="shared" si="3"/>
        <v>0</v>
      </c>
      <c r="R30" s="153">
        <f t="shared" si="0"/>
        <v>0</v>
      </c>
      <c r="S30" s="153">
        <f t="shared" si="4"/>
        <v>0</v>
      </c>
      <c r="T30" s="153">
        <f t="shared" si="1"/>
        <v>0</v>
      </c>
      <c r="U30" s="154">
        <f t="shared" si="2"/>
        <v>0</v>
      </c>
      <c r="V30" s="641"/>
      <c r="W30" s="641"/>
      <c r="X30" s="641"/>
      <c r="Y30" s="641"/>
      <c r="Z30" s="966"/>
      <c r="AA30" s="1023"/>
      <c r="AB30" s="966"/>
    </row>
    <row r="31" spans="1:28" ht="27.6" customHeight="1" x14ac:dyDescent="0.2">
      <c r="A31" s="959"/>
      <c r="B31" s="1007"/>
      <c r="C31" s="960"/>
      <c r="D31" s="952"/>
      <c r="E31" s="614"/>
      <c r="F31" s="656"/>
      <c r="G31" s="562"/>
      <c r="H31" s="1027" t="s">
        <v>459</v>
      </c>
      <c r="I31" s="980"/>
      <c r="J31" s="494" t="s">
        <v>460</v>
      </c>
      <c r="K31" s="235">
        <v>0.2</v>
      </c>
      <c r="L31" s="230" t="s">
        <v>30</v>
      </c>
      <c r="M31" s="231">
        <v>0.1</v>
      </c>
      <c r="N31" s="231">
        <v>0.3</v>
      </c>
      <c r="O31" s="209">
        <v>0.6</v>
      </c>
      <c r="P31" s="210">
        <v>1</v>
      </c>
      <c r="Q31" s="6">
        <f t="shared" si="3"/>
        <v>2.0000000000000004E-2</v>
      </c>
      <c r="R31" s="6">
        <f t="shared" si="0"/>
        <v>0.06</v>
      </c>
      <c r="S31" s="6">
        <f t="shared" si="4"/>
        <v>0.12</v>
      </c>
      <c r="T31" s="6">
        <f t="shared" si="1"/>
        <v>0.2</v>
      </c>
      <c r="U31" s="137">
        <f t="shared" si="2"/>
        <v>0.2</v>
      </c>
      <c r="V31" s="641"/>
      <c r="W31" s="641"/>
      <c r="X31" s="641"/>
      <c r="Y31" s="641"/>
      <c r="Z31" s="966"/>
      <c r="AA31" s="1023"/>
      <c r="AB31" s="966"/>
    </row>
    <row r="32" spans="1:28" ht="49.9" customHeight="1" x14ac:dyDescent="0.2">
      <c r="A32" s="959"/>
      <c r="B32" s="1007"/>
      <c r="C32" s="960"/>
      <c r="D32" s="952"/>
      <c r="E32" s="614"/>
      <c r="F32" s="656"/>
      <c r="G32" s="562"/>
      <c r="H32" s="1027"/>
      <c r="I32" s="980"/>
      <c r="J32" s="494"/>
      <c r="K32" s="232">
        <v>0.2</v>
      </c>
      <c r="L32" s="233" t="s">
        <v>33</v>
      </c>
      <c r="M32" s="234">
        <v>0</v>
      </c>
      <c r="N32" s="234">
        <v>0</v>
      </c>
      <c r="O32" s="211">
        <v>0</v>
      </c>
      <c r="P32" s="211">
        <v>0</v>
      </c>
      <c r="Q32" s="153">
        <f t="shared" si="3"/>
        <v>0</v>
      </c>
      <c r="R32" s="153">
        <f t="shared" si="0"/>
        <v>0</v>
      </c>
      <c r="S32" s="153">
        <f t="shared" si="4"/>
        <v>0</v>
      </c>
      <c r="T32" s="153">
        <f t="shared" si="1"/>
        <v>0</v>
      </c>
      <c r="U32" s="154">
        <f t="shared" si="2"/>
        <v>0</v>
      </c>
      <c r="V32" s="641"/>
      <c r="W32" s="641"/>
      <c r="X32" s="641"/>
      <c r="Y32" s="641"/>
      <c r="Z32" s="966"/>
      <c r="AA32" s="1023"/>
      <c r="AB32" s="966"/>
    </row>
    <row r="33" spans="1:70" s="22" customFormat="1" ht="30" customHeight="1" x14ac:dyDescent="0.2">
      <c r="A33" s="959" t="s">
        <v>461</v>
      </c>
      <c r="B33" s="1007"/>
      <c r="C33" s="960" t="s">
        <v>462</v>
      </c>
      <c r="D33" s="952" t="s">
        <v>463</v>
      </c>
      <c r="E33" s="1032" t="s">
        <v>1119</v>
      </c>
      <c r="F33" s="655">
        <v>123</v>
      </c>
      <c r="G33" s="614" t="s">
        <v>464</v>
      </c>
      <c r="H33" s="981" t="s">
        <v>448</v>
      </c>
      <c r="I33" s="1028">
        <v>0</v>
      </c>
      <c r="J33" s="494" t="s">
        <v>623</v>
      </c>
      <c r="K33" s="235">
        <v>0.3</v>
      </c>
      <c r="L33" s="230" t="s">
        <v>30</v>
      </c>
      <c r="M33" s="231">
        <v>1</v>
      </c>
      <c r="N33" s="231">
        <v>1</v>
      </c>
      <c r="O33" s="209">
        <v>1</v>
      </c>
      <c r="P33" s="209">
        <v>1</v>
      </c>
      <c r="Q33" s="6">
        <f t="shared" si="3"/>
        <v>0.3</v>
      </c>
      <c r="R33" s="6">
        <f t="shared" si="0"/>
        <v>0.3</v>
      </c>
      <c r="S33" s="6">
        <f t="shared" si="4"/>
        <v>0.3</v>
      </c>
      <c r="T33" s="6">
        <f t="shared" si="1"/>
        <v>0.3</v>
      </c>
      <c r="U33" s="137">
        <f t="shared" si="2"/>
        <v>0.3</v>
      </c>
      <c r="V33" s="641">
        <f>+Q34+Q36</f>
        <v>0</v>
      </c>
      <c r="W33" s="641">
        <f>+R34+R36</f>
        <v>0</v>
      </c>
      <c r="X33" s="641">
        <f>+S34+S36</f>
        <v>0</v>
      </c>
      <c r="Y33" s="641">
        <f>+T34+T36</f>
        <v>0</v>
      </c>
      <c r="Z33" s="966"/>
      <c r="AA33" s="1037" t="s">
        <v>465</v>
      </c>
      <c r="AB33" s="966"/>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row>
    <row r="34" spans="1:70" s="22" customFormat="1" ht="31.9" customHeight="1" x14ac:dyDescent="0.2">
      <c r="A34" s="959"/>
      <c r="B34" s="1007"/>
      <c r="C34" s="960"/>
      <c r="D34" s="952"/>
      <c r="E34" s="1032"/>
      <c r="F34" s="656"/>
      <c r="G34" s="614"/>
      <c r="H34" s="981"/>
      <c r="I34" s="980"/>
      <c r="J34" s="494"/>
      <c r="K34" s="232">
        <v>0.3</v>
      </c>
      <c r="L34" s="236" t="s">
        <v>33</v>
      </c>
      <c r="M34" s="234">
        <v>0</v>
      </c>
      <c r="N34" s="234">
        <v>0</v>
      </c>
      <c r="O34" s="211">
        <v>0</v>
      </c>
      <c r="P34" s="211">
        <v>0</v>
      </c>
      <c r="Q34" s="153">
        <f t="shared" si="3"/>
        <v>0</v>
      </c>
      <c r="R34" s="153">
        <f t="shared" si="0"/>
        <v>0</v>
      </c>
      <c r="S34" s="153">
        <f t="shared" si="4"/>
        <v>0</v>
      </c>
      <c r="T34" s="153">
        <f t="shared" si="1"/>
        <v>0</v>
      </c>
      <c r="U34" s="154">
        <f t="shared" si="2"/>
        <v>0</v>
      </c>
      <c r="V34" s="641"/>
      <c r="W34" s="641"/>
      <c r="X34" s="641"/>
      <c r="Y34" s="641"/>
      <c r="Z34" s="966"/>
      <c r="AA34" s="1023"/>
      <c r="AB34" s="966"/>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row>
    <row r="35" spans="1:70" s="22" customFormat="1" ht="25.9" customHeight="1" x14ac:dyDescent="0.2">
      <c r="A35" s="959"/>
      <c r="B35" s="1007"/>
      <c r="C35" s="960"/>
      <c r="D35" s="952"/>
      <c r="E35" s="1032"/>
      <c r="F35" s="656"/>
      <c r="G35" s="614"/>
      <c r="H35" s="981"/>
      <c r="I35" s="980"/>
      <c r="J35" s="494" t="s">
        <v>624</v>
      </c>
      <c r="K35" s="235">
        <v>0.7</v>
      </c>
      <c r="L35" s="230" t="s">
        <v>30</v>
      </c>
      <c r="M35" s="231">
        <v>0</v>
      </c>
      <c r="N35" s="231">
        <v>0.2</v>
      </c>
      <c r="O35" s="209">
        <v>1</v>
      </c>
      <c r="P35" s="209">
        <v>1</v>
      </c>
      <c r="Q35" s="6">
        <f t="shared" si="3"/>
        <v>0</v>
      </c>
      <c r="R35" s="6">
        <f t="shared" si="0"/>
        <v>0.13999999999999999</v>
      </c>
      <c r="S35" s="6">
        <f t="shared" si="4"/>
        <v>0.7</v>
      </c>
      <c r="T35" s="6">
        <f t="shared" si="1"/>
        <v>0.7</v>
      </c>
      <c r="U35" s="137">
        <f t="shared" si="2"/>
        <v>0.7</v>
      </c>
      <c r="V35" s="641"/>
      <c r="W35" s="641"/>
      <c r="X35" s="641"/>
      <c r="Y35" s="641"/>
      <c r="Z35" s="966"/>
      <c r="AA35" s="1023"/>
      <c r="AB35" s="966"/>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row>
    <row r="36" spans="1:70" s="22" customFormat="1" ht="24" customHeight="1" x14ac:dyDescent="0.2">
      <c r="A36" s="959"/>
      <c r="B36" s="1007"/>
      <c r="C36" s="960"/>
      <c r="D36" s="952"/>
      <c r="E36" s="1032"/>
      <c r="F36" s="657"/>
      <c r="G36" s="614"/>
      <c r="H36" s="981"/>
      <c r="I36" s="980"/>
      <c r="J36" s="494"/>
      <c r="K36" s="232">
        <v>0.7</v>
      </c>
      <c r="L36" s="236" t="s">
        <v>33</v>
      </c>
      <c r="M36" s="234">
        <v>0</v>
      </c>
      <c r="N36" s="234">
        <v>0</v>
      </c>
      <c r="O36" s="211">
        <v>0</v>
      </c>
      <c r="P36" s="211">
        <v>0</v>
      </c>
      <c r="Q36" s="153">
        <f t="shared" si="3"/>
        <v>0</v>
      </c>
      <c r="R36" s="153">
        <f t="shared" si="0"/>
        <v>0</v>
      </c>
      <c r="S36" s="153">
        <f t="shared" si="4"/>
        <v>0</v>
      </c>
      <c r="T36" s="153">
        <f t="shared" si="1"/>
        <v>0</v>
      </c>
      <c r="U36" s="154">
        <f t="shared" si="2"/>
        <v>0</v>
      </c>
      <c r="V36" s="641"/>
      <c r="W36" s="641"/>
      <c r="X36" s="641"/>
      <c r="Y36" s="641"/>
      <c r="Z36" s="966"/>
      <c r="AA36" s="1023"/>
      <c r="AB36" s="966"/>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row>
    <row r="37" spans="1:70" s="22" customFormat="1" ht="31.15" customHeight="1" x14ac:dyDescent="0.2">
      <c r="A37" s="959"/>
      <c r="B37" s="1007"/>
      <c r="C37" s="960"/>
      <c r="D37" s="952" t="s">
        <v>466</v>
      </c>
      <c r="E37" s="953" t="s">
        <v>625</v>
      </c>
      <c r="F37" s="655">
        <v>124</v>
      </c>
      <c r="G37" s="953" t="s">
        <v>467</v>
      </c>
      <c r="H37" s="976" t="s">
        <v>448</v>
      </c>
      <c r="I37" s="1039">
        <f>+X37</f>
        <v>0</v>
      </c>
      <c r="J37" s="494" t="s">
        <v>648</v>
      </c>
      <c r="K37" s="235">
        <v>0.3</v>
      </c>
      <c r="L37" s="230" t="s">
        <v>30</v>
      </c>
      <c r="M37" s="231">
        <v>1</v>
      </c>
      <c r="N37" s="231">
        <v>0</v>
      </c>
      <c r="O37" s="209">
        <v>0</v>
      </c>
      <c r="P37" s="209">
        <v>0</v>
      </c>
      <c r="Q37" s="6">
        <f>+SUM(M37:M37)*K37</f>
        <v>0.3</v>
      </c>
      <c r="R37" s="138">
        <f>+SUM(N37:N37)*K37</f>
        <v>0</v>
      </c>
      <c r="S37" s="138">
        <f t="shared" si="4"/>
        <v>0</v>
      </c>
      <c r="T37" s="138">
        <f t="shared" si="1"/>
        <v>0</v>
      </c>
      <c r="U37" s="137">
        <f t="shared" si="2"/>
        <v>0.3</v>
      </c>
      <c r="V37" s="641">
        <f>+Q38+Q40</f>
        <v>0</v>
      </c>
      <c r="W37" s="641">
        <f>+R38+R40</f>
        <v>0</v>
      </c>
      <c r="X37" s="641">
        <f>+S38+S40</f>
        <v>0</v>
      </c>
      <c r="Y37" s="641">
        <f>+T38+T40</f>
        <v>0</v>
      </c>
      <c r="Z37" s="966"/>
      <c r="AA37" s="1023"/>
      <c r="AB37" s="966"/>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row>
    <row r="38" spans="1:70" s="22" customFormat="1" ht="35.450000000000003" customHeight="1" x14ac:dyDescent="0.2">
      <c r="A38" s="959"/>
      <c r="B38" s="1007"/>
      <c r="C38" s="960"/>
      <c r="D38" s="952"/>
      <c r="E38" s="954"/>
      <c r="F38" s="656"/>
      <c r="G38" s="954"/>
      <c r="H38" s="1026"/>
      <c r="I38" s="1040"/>
      <c r="J38" s="494"/>
      <c r="K38" s="232">
        <v>0.3</v>
      </c>
      <c r="L38" s="236" t="s">
        <v>33</v>
      </c>
      <c r="M38" s="234">
        <v>0</v>
      </c>
      <c r="N38" s="234">
        <v>0</v>
      </c>
      <c r="O38" s="211">
        <v>0</v>
      </c>
      <c r="P38" s="211">
        <v>0</v>
      </c>
      <c r="Q38" s="153">
        <f t="shared" si="3"/>
        <v>0</v>
      </c>
      <c r="R38" s="153">
        <f t="shared" si="0"/>
        <v>0</v>
      </c>
      <c r="S38" s="153">
        <f t="shared" si="4"/>
        <v>0</v>
      </c>
      <c r="T38" s="153">
        <f t="shared" si="1"/>
        <v>0</v>
      </c>
      <c r="U38" s="157">
        <f t="shared" si="2"/>
        <v>0</v>
      </c>
      <c r="V38" s="641"/>
      <c r="W38" s="641"/>
      <c r="X38" s="641"/>
      <c r="Y38" s="641"/>
      <c r="Z38" s="966"/>
      <c r="AA38" s="1023"/>
      <c r="AB38" s="966"/>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row>
    <row r="39" spans="1:70" s="22" customFormat="1" ht="30" customHeight="1" x14ac:dyDescent="0.2">
      <c r="A39" s="959"/>
      <c r="B39" s="1007"/>
      <c r="C39" s="960"/>
      <c r="D39" s="952"/>
      <c r="E39" s="954"/>
      <c r="F39" s="656"/>
      <c r="G39" s="954"/>
      <c r="H39" s="1026"/>
      <c r="I39" s="1040"/>
      <c r="J39" s="494" t="s">
        <v>649</v>
      </c>
      <c r="K39" s="235">
        <v>0.3</v>
      </c>
      <c r="L39" s="230" t="s">
        <v>30</v>
      </c>
      <c r="M39" s="231">
        <v>0.1</v>
      </c>
      <c r="N39" s="231">
        <v>0.4</v>
      </c>
      <c r="O39" s="209">
        <v>0.7</v>
      </c>
      <c r="P39" s="209">
        <v>1</v>
      </c>
      <c r="Q39" s="6">
        <f t="shared" si="3"/>
        <v>0.03</v>
      </c>
      <c r="R39" s="6">
        <f>+SUM(N39:N39)*K39</f>
        <v>0.12</v>
      </c>
      <c r="S39" s="6">
        <f t="shared" si="4"/>
        <v>0.21</v>
      </c>
      <c r="T39" s="6">
        <f t="shared" si="1"/>
        <v>0.3</v>
      </c>
      <c r="U39" s="141">
        <f t="shared" si="2"/>
        <v>0.3</v>
      </c>
      <c r="V39" s="641"/>
      <c r="W39" s="641"/>
      <c r="X39" s="641"/>
      <c r="Y39" s="641"/>
      <c r="Z39" s="966"/>
      <c r="AA39" s="1023"/>
      <c r="AB39" s="966"/>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row>
    <row r="40" spans="1:70" s="22" customFormat="1" ht="30" customHeight="1" x14ac:dyDescent="0.2">
      <c r="A40" s="959"/>
      <c r="B40" s="1007"/>
      <c r="C40" s="960"/>
      <c r="D40" s="952"/>
      <c r="E40" s="954"/>
      <c r="F40" s="656"/>
      <c r="G40" s="954"/>
      <c r="H40" s="1026"/>
      <c r="I40" s="1040"/>
      <c r="J40" s="494"/>
      <c r="K40" s="232">
        <v>0.3</v>
      </c>
      <c r="L40" s="236" t="s">
        <v>33</v>
      </c>
      <c r="M40" s="234">
        <v>0</v>
      </c>
      <c r="N40" s="234">
        <v>0</v>
      </c>
      <c r="O40" s="211">
        <v>0</v>
      </c>
      <c r="P40" s="211">
        <v>0</v>
      </c>
      <c r="Q40" s="153">
        <f t="shared" si="3"/>
        <v>0</v>
      </c>
      <c r="R40" s="153">
        <f>+SUM(N40:N40)*K40</f>
        <v>0</v>
      </c>
      <c r="S40" s="153">
        <f t="shared" si="4"/>
        <v>0</v>
      </c>
      <c r="T40" s="153">
        <f t="shared" si="1"/>
        <v>0</v>
      </c>
      <c r="U40" s="157">
        <f t="shared" si="2"/>
        <v>0</v>
      </c>
      <c r="V40" s="641"/>
      <c r="W40" s="641"/>
      <c r="X40" s="641"/>
      <c r="Y40" s="641"/>
      <c r="Z40" s="966"/>
      <c r="AA40" s="1023"/>
      <c r="AB40" s="966"/>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row>
    <row r="41" spans="1:70" s="22" customFormat="1" ht="34.9" customHeight="1" x14ac:dyDescent="0.2">
      <c r="A41" s="959"/>
      <c r="B41" s="1007"/>
      <c r="C41" s="960"/>
      <c r="D41" s="952"/>
      <c r="E41" s="954"/>
      <c r="F41" s="656"/>
      <c r="G41" s="954"/>
      <c r="H41" s="1026"/>
      <c r="I41" s="1040"/>
      <c r="J41" s="521" t="s">
        <v>848</v>
      </c>
      <c r="K41" s="305">
        <v>0.4</v>
      </c>
      <c r="L41" s="304" t="s">
        <v>30</v>
      </c>
      <c r="M41" s="231">
        <v>0.1</v>
      </c>
      <c r="N41" s="231">
        <v>0.4</v>
      </c>
      <c r="O41" s="209">
        <v>0.7</v>
      </c>
      <c r="P41" s="209">
        <v>1</v>
      </c>
      <c r="Q41" s="6">
        <f>+SUM(M41:M41)*K41</f>
        <v>4.0000000000000008E-2</v>
      </c>
      <c r="R41" s="6">
        <f>+SUM(N41:N41)*K41</f>
        <v>0.16000000000000003</v>
      </c>
      <c r="S41" s="6">
        <f>+SUM(O41:O41)*K41</f>
        <v>0.27999999999999997</v>
      </c>
      <c r="T41" s="6">
        <f>+SUM(P41:P41)*K41</f>
        <v>0.4</v>
      </c>
      <c r="U41" s="141">
        <f>+MAX(Q41:T41)</f>
        <v>0.4</v>
      </c>
      <c r="V41" s="6">
        <v>0</v>
      </c>
      <c r="W41" s="6">
        <v>0</v>
      </c>
      <c r="X41" s="6">
        <v>0</v>
      </c>
      <c r="Y41" s="6">
        <v>0</v>
      </c>
      <c r="Z41" s="966"/>
      <c r="AA41" s="1023"/>
      <c r="AB41" s="966"/>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row>
    <row r="42" spans="1:70" s="22" customFormat="1" ht="40.9" customHeight="1" x14ac:dyDescent="0.2">
      <c r="A42" s="959"/>
      <c r="B42" s="1007"/>
      <c r="C42" s="960"/>
      <c r="D42" s="952"/>
      <c r="E42" s="955"/>
      <c r="F42" s="657"/>
      <c r="G42" s="955"/>
      <c r="H42" s="977"/>
      <c r="I42" s="1041"/>
      <c r="J42" s="527"/>
      <c r="K42" s="232">
        <v>0.4</v>
      </c>
      <c r="L42" s="236" t="s">
        <v>33</v>
      </c>
      <c r="M42" s="234">
        <v>0</v>
      </c>
      <c r="N42" s="234">
        <v>0</v>
      </c>
      <c r="O42" s="211">
        <v>0</v>
      </c>
      <c r="P42" s="245">
        <v>0</v>
      </c>
      <c r="Q42" s="245">
        <f>+SUM(M42:M42)*K42</f>
        <v>0</v>
      </c>
      <c r="R42" s="245">
        <f>+SUM(N42:N42)*K42</f>
        <v>0</v>
      </c>
      <c r="S42" s="245">
        <f t="shared" si="4"/>
        <v>0</v>
      </c>
      <c r="T42" s="245">
        <f t="shared" si="1"/>
        <v>0</v>
      </c>
      <c r="U42" s="245">
        <f t="shared" si="2"/>
        <v>0</v>
      </c>
      <c r="V42" s="6">
        <v>0</v>
      </c>
      <c r="W42" s="6">
        <v>0</v>
      </c>
      <c r="X42" s="6">
        <v>0</v>
      </c>
      <c r="Y42" s="6">
        <v>0</v>
      </c>
      <c r="Z42" s="966"/>
      <c r="AA42" s="1023"/>
      <c r="AB42" s="966"/>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row>
    <row r="43" spans="1:70" s="22" customFormat="1" ht="35.450000000000003" customHeight="1" x14ac:dyDescent="0.2">
      <c r="A43" s="959"/>
      <c r="B43" s="1007"/>
      <c r="C43" s="960"/>
      <c r="D43" s="952"/>
      <c r="E43" s="953" t="s">
        <v>647</v>
      </c>
      <c r="F43" s="655">
        <v>125</v>
      </c>
      <c r="G43" s="614" t="s">
        <v>849</v>
      </c>
      <c r="H43" s="981" t="s">
        <v>448</v>
      </c>
      <c r="I43" s="1028">
        <f>+X43</f>
        <v>0</v>
      </c>
      <c r="J43" s="494" t="s">
        <v>850</v>
      </c>
      <c r="K43" s="235">
        <v>0.3</v>
      </c>
      <c r="L43" s="230" t="s">
        <v>30</v>
      </c>
      <c r="M43" s="231">
        <v>0.5</v>
      </c>
      <c r="N43" s="231">
        <v>0.8</v>
      </c>
      <c r="O43" s="209">
        <v>1</v>
      </c>
      <c r="P43" s="210">
        <v>1</v>
      </c>
      <c r="Q43" s="6">
        <f t="shared" si="3"/>
        <v>0.15</v>
      </c>
      <c r="R43" s="6">
        <f t="shared" si="0"/>
        <v>0.24</v>
      </c>
      <c r="S43" s="6">
        <f t="shared" si="4"/>
        <v>0.3</v>
      </c>
      <c r="T43" s="6">
        <f t="shared" si="1"/>
        <v>0.3</v>
      </c>
      <c r="U43" s="141">
        <f t="shared" si="2"/>
        <v>0.3</v>
      </c>
      <c r="V43" s="641">
        <f>+Q44+Q46+Q48</f>
        <v>0</v>
      </c>
      <c r="W43" s="641">
        <f>+R44+R46+R48</f>
        <v>0</v>
      </c>
      <c r="X43" s="641">
        <f>+S44+S46+S48</f>
        <v>0</v>
      </c>
      <c r="Y43" s="641">
        <f>+U44+U46+U48</f>
        <v>0</v>
      </c>
      <c r="Z43" s="966"/>
      <c r="AA43" s="1023"/>
      <c r="AB43" s="966"/>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row>
    <row r="44" spans="1:70" s="22" customFormat="1" ht="30" customHeight="1" x14ac:dyDescent="0.2">
      <c r="A44" s="959"/>
      <c r="B44" s="1007"/>
      <c r="C44" s="960"/>
      <c r="D44" s="952"/>
      <c r="E44" s="954"/>
      <c r="F44" s="656"/>
      <c r="G44" s="614"/>
      <c r="H44" s="981"/>
      <c r="I44" s="980"/>
      <c r="J44" s="494"/>
      <c r="K44" s="232">
        <v>0.3</v>
      </c>
      <c r="L44" s="236" t="s">
        <v>33</v>
      </c>
      <c r="M44" s="234">
        <v>0</v>
      </c>
      <c r="N44" s="234">
        <v>0</v>
      </c>
      <c r="O44" s="211">
        <v>0</v>
      </c>
      <c r="P44" s="211">
        <v>0</v>
      </c>
      <c r="Q44" s="153">
        <f t="shared" si="3"/>
        <v>0</v>
      </c>
      <c r="R44" s="153">
        <f t="shared" si="0"/>
        <v>0</v>
      </c>
      <c r="S44" s="153">
        <f t="shared" si="4"/>
        <v>0</v>
      </c>
      <c r="T44" s="153">
        <f t="shared" si="1"/>
        <v>0</v>
      </c>
      <c r="U44" s="157">
        <f t="shared" si="2"/>
        <v>0</v>
      </c>
      <c r="V44" s="641"/>
      <c r="W44" s="641"/>
      <c r="X44" s="641"/>
      <c r="Y44" s="641"/>
      <c r="Z44" s="966"/>
      <c r="AA44" s="1023"/>
      <c r="AB44" s="966"/>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row>
    <row r="45" spans="1:70" s="22" customFormat="1" ht="28.15" customHeight="1" x14ac:dyDescent="0.2">
      <c r="A45" s="959"/>
      <c r="B45" s="1007"/>
      <c r="C45" s="960"/>
      <c r="D45" s="952"/>
      <c r="E45" s="954"/>
      <c r="F45" s="656"/>
      <c r="G45" s="614"/>
      <c r="H45" s="981"/>
      <c r="I45" s="980"/>
      <c r="J45" s="494" t="s">
        <v>851</v>
      </c>
      <c r="K45" s="235">
        <v>0.2</v>
      </c>
      <c r="L45" s="230" t="s">
        <v>30</v>
      </c>
      <c r="M45" s="231">
        <v>0.3</v>
      </c>
      <c r="N45" s="231">
        <v>0.5</v>
      </c>
      <c r="O45" s="209">
        <v>0.7</v>
      </c>
      <c r="P45" s="210">
        <v>1</v>
      </c>
      <c r="Q45" s="6">
        <f t="shared" si="3"/>
        <v>0.06</v>
      </c>
      <c r="R45" s="6">
        <f t="shared" si="0"/>
        <v>0.1</v>
      </c>
      <c r="S45" s="6">
        <f t="shared" si="4"/>
        <v>0.13999999999999999</v>
      </c>
      <c r="T45" s="6">
        <f t="shared" si="1"/>
        <v>0.2</v>
      </c>
      <c r="U45" s="141">
        <f t="shared" si="2"/>
        <v>0.2</v>
      </c>
      <c r="V45" s="641"/>
      <c r="W45" s="641"/>
      <c r="X45" s="641"/>
      <c r="Y45" s="641"/>
      <c r="Z45" s="966"/>
      <c r="AA45" s="1023"/>
      <c r="AB45" s="966"/>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row>
    <row r="46" spans="1:70" s="22" customFormat="1" ht="34.15" customHeight="1" x14ac:dyDescent="0.2">
      <c r="A46" s="959"/>
      <c r="B46" s="1007"/>
      <c r="C46" s="960"/>
      <c r="D46" s="952"/>
      <c r="E46" s="954"/>
      <c r="F46" s="656"/>
      <c r="G46" s="614"/>
      <c r="H46" s="981"/>
      <c r="I46" s="980"/>
      <c r="J46" s="494"/>
      <c r="K46" s="232">
        <v>0.2</v>
      </c>
      <c r="L46" s="236" t="s">
        <v>33</v>
      </c>
      <c r="M46" s="234">
        <v>0</v>
      </c>
      <c r="N46" s="234">
        <v>0</v>
      </c>
      <c r="O46" s="211">
        <v>0</v>
      </c>
      <c r="P46" s="211">
        <v>0</v>
      </c>
      <c r="Q46" s="153">
        <f t="shared" si="3"/>
        <v>0</v>
      </c>
      <c r="R46" s="153">
        <f t="shared" si="0"/>
        <v>0</v>
      </c>
      <c r="S46" s="153">
        <f t="shared" si="4"/>
        <v>0</v>
      </c>
      <c r="T46" s="153">
        <f t="shared" si="1"/>
        <v>0</v>
      </c>
      <c r="U46" s="157">
        <f t="shared" si="2"/>
        <v>0</v>
      </c>
      <c r="V46" s="641"/>
      <c r="W46" s="641"/>
      <c r="X46" s="641"/>
      <c r="Y46" s="641"/>
      <c r="Z46" s="966"/>
      <c r="AA46" s="1023"/>
      <c r="AB46" s="966"/>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row>
    <row r="47" spans="1:70" s="22" customFormat="1" ht="28.15" customHeight="1" x14ac:dyDescent="0.2">
      <c r="A47" s="959"/>
      <c r="B47" s="1007"/>
      <c r="C47" s="960"/>
      <c r="D47" s="952"/>
      <c r="E47" s="954"/>
      <c r="F47" s="656"/>
      <c r="G47" s="614"/>
      <c r="H47" s="981"/>
      <c r="I47" s="980"/>
      <c r="J47" s="494" t="s">
        <v>852</v>
      </c>
      <c r="K47" s="235">
        <v>0.5</v>
      </c>
      <c r="L47" s="230" t="s">
        <v>30</v>
      </c>
      <c r="M47" s="231">
        <v>0.25</v>
      </c>
      <c r="N47" s="231">
        <v>0.5</v>
      </c>
      <c r="O47" s="209">
        <v>0.75</v>
      </c>
      <c r="P47" s="210">
        <v>1</v>
      </c>
      <c r="Q47" s="6">
        <f t="shared" si="3"/>
        <v>0.125</v>
      </c>
      <c r="R47" s="6">
        <f t="shared" si="0"/>
        <v>0.25</v>
      </c>
      <c r="S47" s="6">
        <f t="shared" si="4"/>
        <v>0.375</v>
      </c>
      <c r="T47" s="6">
        <f t="shared" si="1"/>
        <v>0.5</v>
      </c>
      <c r="U47" s="141">
        <f t="shared" si="2"/>
        <v>0.5</v>
      </c>
      <c r="V47" s="641"/>
      <c r="W47" s="641"/>
      <c r="X47" s="641"/>
      <c r="Y47" s="641"/>
      <c r="Z47" s="966"/>
      <c r="AA47" s="1023"/>
      <c r="AB47" s="966"/>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row>
    <row r="48" spans="1:70" s="22" customFormat="1" ht="27.6" customHeight="1" x14ac:dyDescent="0.2">
      <c r="A48" s="959"/>
      <c r="B48" s="1007"/>
      <c r="C48" s="960"/>
      <c r="D48" s="952"/>
      <c r="E48" s="955"/>
      <c r="F48" s="657"/>
      <c r="G48" s="614"/>
      <c r="H48" s="981"/>
      <c r="I48" s="980"/>
      <c r="J48" s="494"/>
      <c r="K48" s="232">
        <v>0.5</v>
      </c>
      <c r="L48" s="236" t="s">
        <v>33</v>
      </c>
      <c r="M48" s="234">
        <v>0</v>
      </c>
      <c r="N48" s="234">
        <v>0</v>
      </c>
      <c r="O48" s="211">
        <v>0</v>
      </c>
      <c r="P48" s="211">
        <v>0</v>
      </c>
      <c r="Q48" s="153">
        <f t="shared" si="3"/>
        <v>0</v>
      </c>
      <c r="R48" s="153">
        <f t="shared" si="0"/>
        <v>0</v>
      </c>
      <c r="S48" s="153">
        <f t="shared" si="4"/>
        <v>0</v>
      </c>
      <c r="T48" s="153">
        <f t="shared" si="1"/>
        <v>0</v>
      </c>
      <c r="U48" s="157">
        <f t="shared" si="2"/>
        <v>0</v>
      </c>
      <c r="V48" s="641"/>
      <c r="W48" s="641"/>
      <c r="X48" s="641"/>
      <c r="Y48" s="641"/>
      <c r="Z48" s="966"/>
      <c r="AA48" s="1023"/>
      <c r="AB48" s="966"/>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row>
    <row r="49" spans="1:70" s="22" customFormat="1" ht="35.450000000000003" customHeight="1" x14ac:dyDescent="0.2">
      <c r="A49" s="959"/>
      <c r="B49" s="1007"/>
      <c r="C49" s="960"/>
      <c r="D49" s="1000" t="s">
        <v>468</v>
      </c>
      <c r="E49" s="953" t="s">
        <v>469</v>
      </c>
      <c r="F49" s="655">
        <v>126</v>
      </c>
      <c r="G49" s="614" t="s">
        <v>1047</v>
      </c>
      <c r="H49" s="981" t="s">
        <v>448</v>
      </c>
      <c r="I49" s="979">
        <f>+X49</f>
        <v>0</v>
      </c>
      <c r="J49" s="494" t="s">
        <v>853</v>
      </c>
      <c r="K49" s="235">
        <v>0.3</v>
      </c>
      <c r="L49" s="230" t="s">
        <v>30</v>
      </c>
      <c r="M49" s="231">
        <v>0.2</v>
      </c>
      <c r="N49" s="231">
        <v>0.5</v>
      </c>
      <c r="O49" s="209">
        <v>0.75</v>
      </c>
      <c r="P49" s="210">
        <v>1</v>
      </c>
      <c r="Q49" s="6">
        <f t="shared" si="3"/>
        <v>0.06</v>
      </c>
      <c r="R49" s="6">
        <f t="shared" si="0"/>
        <v>0.15</v>
      </c>
      <c r="S49" s="6">
        <f t="shared" si="4"/>
        <v>0.22499999999999998</v>
      </c>
      <c r="T49" s="6">
        <f t="shared" si="1"/>
        <v>0.3</v>
      </c>
      <c r="U49" s="141">
        <f t="shared" si="2"/>
        <v>0.3</v>
      </c>
      <c r="V49" s="641">
        <f>+Q50+Q52</f>
        <v>0</v>
      </c>
      <c r="W49" s="641">
        <f>+R50+R52</f>
        <v>0</v>
      </c>
      <c r="X49" s="641">
        <f>+S50+S52</f>
        <v>0</v>
      </c>
      <c r="Y49" s="641">
        <f>+T50+T52</f>
        <v>0</v>
      </c>
      <c r="Z49" s="966"/>
      <c r="AA49" s="1023"/>
      <c r="AB49" s="966"/>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row>
    <row r="50" spans="1:70" s="22" customFormat="1" ht="32.450000000000003" customHeight="1" x14ac:dyDescent="0.2">
      <c r="A50" s="959"/>
      <c r="B50" s="1007"/>
      <c r="C50" s="960"/>
      <c r="D50" s="1001"/>
      <c r="E50" s="954"/>
      <c r="F50" s="656"/>
      <c r="G50" s="614"/>
      <c r="H50" s="981"/>
      <c r="I50" s="980"/>
      <c r="J50" s="494"/>
      <c r="K50" s="232">
        <v>0.3</v>
      </c>
      <c r="L50" s="236" t="s">
        <v>33</v>
      </c>
      <c r="M50" s="234">
        <v>0</v>
      </c>
      <c r="N50" s="234">
        <v>0</v>
      </c>
      <c r="O50" s="211">
        <v>0</v>
      </c>
      <c r="P50" s="211">
        <v>0</v>
      </c>
      <c r="Q50" s="153">
        <f t="shared" si="3"/>
        <v>0</v>
      </c>
      <c r="R50" s="153">
        <f t="shared" si="0"/>
        <v>0</v>
      </c>
      <c r="S50" s="153">
        <f t="shared" si="4"/>
        <v>0</v>
      </c>
      <c r="T50" s="153">
        <f t="shared" si="1"/>
        <v>0</v>
      </c>
      <c r="U50" s="157">
        <f t="shared" si="2"/>
        <v>0</v>
      </c>
      <c r="V50" s="641"/>
      <c r="W50" s="641"/>
      <c r="X50" s="641"/>
      <c r="Y50" s="641"/>
      <c r="Z50" s="966"/>
      <c r="AA50" s="1023"/>
      <c r="AB50" s="966"/>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row>
    <row r="51" spans="1:70" s="22" customFormat="1" ht="49.9" customHeight="1" x14ac:dyDescent="0.2">
      <c r="A51" s="959"/>
      <c r="B51" s="1007"/>
      <c r="C51" s="960"/>
      <c r="D51" s="1001"/>
      <c r="E51" s="954"/>
      <c r="F51" s="656"/>
      <c r="G51" s="614"/>
      <c r="H51" s="981"/>
      <c r="I51" s="980"/>
      <c r="J51" s="494" t="s">
        <v>854</v>
      </c>
      <c r="K51" s="235">
        <v>0.7</v>
      </c>
      <c r="L51" s="230" t="s">
        <v>30</v>
      </c>
      <c r="M51" s="231">
        <v>0.3</v>
      </c>
      <c r="N51" s="231">
        <v>0.5</v>
      </c>
      <c r="O51" s="209">
        <v>0.8</v>
      </c>
      <c r="P51" s="210">
        <v>1</v>
      </c>
      <c r="Q51" s="6">
        <f t="shared" si="3"/>
        <v>0.21</v>
      </c>
      <c r="R51" s="6">
        <f t="shared" si="0"/>
        <v>0.35</v>
      </c>
      <c r="S51" s="6">
        <f t="shared" si="4"/>
        <v>0.55999999999999994</v>
      </c>
      <c r="T51" s="6">
        <f t="shared" si="1"/>
        <v>0.7</v>
      </c>
      <c r="U51" s="141">
        <f t="shared" si="2"/>
        <v>0.7</v>
      </c>
      <c r="V51" s="641"/>
      <c r="W51" s="641"/>
      <c r="X51" s="641"/>
      <c r="Y51" s="641"/>
      <c r="Z51" s="966"/>
      <c r="AA51" s="1023"/>
      <c r="AB51" s="966"/>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row>
    <row r="52" spans="1:70" s="22" customFormat="1" ht="60.75" customHeight="1" x14ac:dyDescent="0.2">
      <c r="A52" s="959"/>
      <c r="B52" s="1007"/>
      <c r="C52" s="960"/>
      <c r="D52" s="1001"/>
      <c r="E52" s="955"/>
      <c r="F52" s="657"/>
      <c r="G52" s="614"/>
      <c r="H52" s="981"/>
      <c r="I52" s="980"/>
      <c r="J52" s="494"/>
      <c r="K52" s="232">
        <v>0.7</v>
      </c>
      <c r="L52" s="236" t="s">
        <v>33</v>
      </c>
      <c r="M52" s="234">
        <v>0</v>
      </c>
      <c r="N52" s="234">
        <v>0</v>
      </c>
      <c r="O52" s="211">
        <v>0</v>
      </c>
      <c r="P52" s="211">
        <v>0</v>
      </c>
      <c r="Q52" s="153">
        <f t="shared" si="3"/>
        <v>0</v>
      </c>
      <c r="R52" s="153">
        <f t="shared" si="0"/>
        <v>0</v>
      </c>
      <c r="S52" s="153">
        <f t="shared" si="4"/>
        <v>0</v>
      </c>
      <c r="T52" s="153">
        <f t="shared" si="1"/>
        <v>0</v>
      </c>
      <c r="U52" s="157">
        <f t="shared" si="2"/>
        <v>0</v>
      </c>
      <c r="V52" s="641"/>
      <c r="W52" s="641"/>
      <c r="X52" s="641"/>
      <c r="Y52" s="641"/>
      <c r="Z52" s="966"/>
      <c r="AA52" s="1024"/>
      <c r="AB52" s="966"/>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row>
    <row r="53" spans="1:70" s="22" customFormat="1" ht="49.9" customHeight="1" x14ac:dyDescent="0.2">
      <c r="A53" s="959"/>
      <c r="B53" s="1007"/>
      <c r="C53" s="960"/>
      <c r="D53" s="1001"/>
      <c r="E53" s="560" t="s">
        <v>650</v>
      </c>
      <c r="F53" s="984">
        <v>127</v>
      </c>
      <c r="G53" s="560" t="s">
        <v>855</v>
      </c>
      <c r="H53" s="560" t="s">
        <v>856</v>
      </c>
      <c r="I53" s="948">
        <f>+X53</f>
        <v>0</v>
      </c>
      <c r="J53" s="501" t="s">
        <v>857</v>
      </c>
      <c r="K53" s="229">
        <v>0.5</v>
      </c>
      <c r="L53" s="230" t="s">
        <v>30</v>
      </c>
      <c r="M53" s="231">
        <v>0.15</v>
      </c>
      <c r="N53" s="231">
        <v>0.4</v>
      </c>
      <c r="O53" s="209">
        <v>0.7</v>
      </c>
      <c r="P53" s="210">
        <v>1</v>
      </c>
      <c r="Q53" s="6">
        <f>+SUM(M53:M53)*K53</f>
        <v>7.4999999999999997E-2</v>
      </c>
      <c r="R53" s="6">
        <f>+SUM(N53:N53)*K53</f>
        <v>0.2</v>
      </c>
      <c r="S53" s="6">
        <f t="shared" si="4"/>
        <v>0.35</v>
      </c>
      <c r="T53" s="6">
        <f t="shared" si="1"/>
        <v>0.5</v>
      </c>
      <c r="U53" s="141">
        <f t="shared" si="2"/>
        <v>0.5</v>
      </c>
      <c r="V53" s="378">
        <f>+Q54+Q56</f>
        <v>0</v>
      </c>
      <c r="W53" s="378">
        <f>+R54+R56</f>
        <v>0</v>
      </c>
      <c r="X53" s="378">
        <f>+S54+S56</f>
        <v>0</v>
      </c>
      <c r="Y53" s="378">
        <f>+T54+T56</f>
        <v>0</v>
      </c>
      <c r="Z53" s="966"/>
      <c r="AA53" s="1037" t="s">
        <v>470</v>
      </c>
      <c r="AB53" s="966"/>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row>
    <row r="54" spans="1:70" s="22" customFormat="1" ht="49.9" customHeight="1" x14ac:dyDescent="0.2">
      <c r="A54" s="959"/>
      <c r="B54" s="1007"/>
      <c r="C54" s="960"/>
      <c r="D54" s="1001"/>
      <c r="E54" s="561"/>
      <c r="F54" s="985"/>
      <c r="G54" s="593"/>
      <c r="H54" s="593"/>
      <c r="I54" s="949"/>
      <c r="J54" s="503"/>
      <c r="K54" s="232">
        <v>0.5</v>
      </c>
      <c r="L54" s="233" t="s">
        <v>33</v>
      </c>
      <c r="M54" s="234">
        <v>0</v>
      </c>
      <c r="N54" s="234">
        <v>0</v>
      </c>
      <c r="O54" s="211">
        <v>0</v>
      </c>
      <c r="P54" s="211">
        <v>0</v>
      </c>
      <c r="Q54" s="153">
        <f>+SUM(M54:M54)*K54</f>
        <v>0</v>
      </c>
      <c r="R54" s="153">
        <f>+SUM(N54:N54)*K54</f>
        <v>0</v>
      </c>
      <c r="S54" s="153">
        <f t="shared" si="4"/>
        <v>0</v>
      </c>
      <c r="T54" s="153">
        <f>+SUM(P54:P54)*K54</f>
        <v>0</v>
      </c>
      <c r="U54" s="157">
        <f t="shared" si="2"/>
        <v>0</v>
      </c>
      <c r="V54" s="358"/>
      <c r="W54" s="358"/>
      <c r="X54" s="358"/>
      <c r="Y54" s="358"/>
      <c r="Z54" s="966"/>
      <c r="AA54" s="1023"/>
      <c r="AB54" s="966"/>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row>
    <row r="55" spans="1:70" s="22" customFormat="1" ht="29.45" customHeight="1" x14ac:dyDescent="0.2">
      <c r="A55" s="959"/>
      <c r="B55" s="1007"/>
      <c r="C55" s="960"/>
      <c r="D55" s="1001"/>
      <c r="E55" s="561"/>
      <c r="F55" s="985"/>
      <c r="G55" s="560" t="s">
        <v>858</v>
      </c>
      <c r="H55" s="560" t="s">
        <v>471</v>
      </c>
      <c r="I55" s="949"/>
      <c r="J55" s="501" t="s">
        <v>859</v>
      </c>
      <c r="K55" s="229">
        <v>0.5</v>
      </c>
      <c r="L55" s="230" t="s">
        <v>30</v>
      </c>
      <c r="M55" s="231">
        <v>0.3</v>
      </c>
      <c r="N55" s="231">
        <v>0.7</v>
      </c>
      <c r="O55" s="209">
        <v>1</v>
      </c>
      <c r="P55" s="210">
        <v>1</v>
      </c>
      <c r="Q55" s="6">
        <f>+SUM(M55:M55)*K55</f>
        <v>0.15</v>
      </c>
      <c r="R55" s="6">
        <f>+SUM(N55:N55)*K55</f>
        <v>0.35</v>
      </c>
      <c r="S55" s="6">
        <f t="shared" si="4"/>
        <v>0.5</v>
      </c>
      <c r="T55" s="6">
        <f t="shared" si="1"/>
        <v>0.5</v>
      </c>
      <c r="U55" s="141">
        <f t="shared" si="2"/>
        <v>0.5</v>
      </c>
      <c r="V55" s="358"/>
      <c r="W55" s="358"/>
      <c r="X55" s="358"/>
      <c r="Y55" s="358"/>
      <c r="Z55" s="966"/>
      <c r="AA55" s="1023"/>
      <c r="AB55" s="966"/>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row>
    <row r="56" spans="1:70" s="22" customFormat="1" ht="31.15" customHeight="1" x14ac:dyDescent="0.2">
      <c r="A56" s="959"/>
      <c r="B56" s="1007"/>
      <c r="C56" s="960"/>
      <c r="D56" s="1002"/>
      <c r="E56" s="593"/>
      <c r="F56" s="986"/>
      <c r="G56" s="593"/>
      <c r="H56" s="593"/>
      <c r="I56" s="950"/>
      <c r="J56" s="503"/>
      <c r="K56" s="232">
        <v>0.5</v>
      </c>
      <c r="L56" s="233" t="s">
        <v>33</v>
      </c>
      <c r="M56" s="234">
        <v>0</v>
      </c>
      <c r="N56" s="234">
        <v>0</v>
      </c>
      <c r="O56" s="211">
        <v>0</v>
      </c>
      <c r="P56" s="211">
        <v>0</v>
      </c>
      <c r="Q56" s="153">
        <f>+SUM(M56:M56)*K56</f>
        <v>0</v>
      </c>
      <c r="R56" s="153">
        <f>+SUM(N56:N56)*K56</f>
        <v>0</v>
      </c>
      <c r="S56" s="153">
        <f t="shared" si="4"/>
        <v>0</v>
      </c>
      <c r="T56" s="153">
        <f t="shared" si="1"/>
        <v>0</v>
      </c>
      <c r="U56" s="157">
        <f t="shared" si="2"/>
        <v>0</v>
      </c>
      <c r="V56" s="359"/>
      <c r="W56" s="359"/>
      <c r="X56" s="359"/>
      <c r="Y56" s="359"/>
      <c r="Z56" s="966"/>
      <c r="AA56" s="1024"/>
      <c r="AB56" s="966"/>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row>
    <row r="57" spans="1:70" s="22" customFormat="1" ht="27.6" customHeight="1" x14ac:dyDescent="0.2">
      <c r="A57" s="959"/>
      <c r="B57" s="1007"/>
      <c r="C57" s="960"/>
      <c r="D57" s="952"/>
      <c r="E57" s="614" t="s">
        <v>1120</v>
      </c>
      <c r="F57" s="656">
        <v>128</v>
      </c>
      <c r="G57" s="614" t="s">
        <v>1121</v>
      </c>
      <c r="H57" s="981" t="s">
        <v>856</v>
      </c>
      <c r="I57" s="1025">
        <v>0</v>
      </c>
      <c r="J57" s="494" t="s">
        <v>1133</v>
      </c>
      <c r="K57" s="344">
        <v>0.3</v>
      </c>
      <c r="L57" s="230" t="s">
        <v>30</v>
      </c>
      <c r="M57" s="231">
        <v>0.1</v>
      </c>
      <c r="N57" s="231">
        <v>0.5</v>
      </c>
      <c r="O57" s="209">
        <v>0.8</v>
      </c>
      <c r="P57" s="210">
        <v>1</v>
      </c>
      <c r="Q57" s="6">
        <f t="shared" si="3"/>
        <v>0.03</v>
      </c>
      <c r="R57" s="6">
        <f t="shared" si="0"/>
        <v>0.15</v>
      </c>
      <c r="S57" s="6">
        <f t="shared" si="4"/>
        <v>0.24</v>
      </c>
      <c r="T57" s="6">
        <f t="shared" si="1"/>
        <v>0.3</v>
      </c>
      <c r="U57" s="141">
        <f t="shared" si="2"/>
        <v>0.3</v>
      </c>
      <c r="V57" s="641"/>
      <c r="W57" s="641"/>
      <c r="X57" s="641"/>
      <c r="Y57" s="641"/>
      <c r="Z57" s="966"/>
      <c r="AA57" s="1023"/>
      <c r="AB57" s="966"/>
      <c r="AC57" s="22" t="s">
        <v>626</v>
      </c>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row>
    <row r="58" spans="1:70" s="22" customFormat="1" ht="33.6" customHeight="1" x14ac:dyDescent="0.2">
      <c r="A58" s="959"/>
      <c r="B58" s="1007"/>
      <c r="C58" s="960"/>
      <c r="D58" s="952"/>
      <c r="E58" s="614"/>
      <c r="F58" s="656"/>
      <c r="G58" s="614"/>
      <c r="H58" s="981"/>
      <c r="I58" s="1025"/>
      <c r="J58" s="494"/>
      <c r="K58" s="345">
        <v>0.3</v>
      </c>
      <c r="L58" s="233" t="s">
        <v>33</v>
      </c>
      <c r="M58" s="234">
        <v>0.2</v>
      </c>
      <c r="N58" s="234">
        <v>0.5</v>
      </c>
      <c r="O58" s="211">
        <v>0.8</v>
      </c>
      <c r="P58" s="211">
        <v>0</v>
      </c>
      <c r="Q58" s="153">
        <f t="shared" si="3"/>
        <v>0.06</v>
      </c>
      <c r="R58" s="153">
        <f t="shared" si="0"/>
        <v>0.15</v>
      </c>
      <c r="S58" s="153">
        <f t="shared" si="4"/>
        <v>0.24</v>
      </c>
      <c r="T58" s="153">
        <f t="shared" si="1"/>
        <v>0</v>
      </c>
      <c r="U58" s="157">
        <f t="shared" si="2"/>
        <v>0.24</v>
      </c>
      <c r="V58" s="641"/>
      <c r="W58" s="641"/>
      <c r="X58" s="641"/>
      <c r="Y58" s="641"/>
      <c r="Z58" s="966"/>
      <c r="AA58" s="1023"/>
      <c r="AB58" s="966"/>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row>
    <row r="59" spans="1:70" s="22" customFormat="1" ht="29.45" customHeight="1" x14ac:dyDescent="0.2">
      <c r="A59" s="959"/>
      <c r="B59" s="1007"/>
      <c r="C59" s="960"/>
      <c r="D59" s="952"/>
      <c r="E59" s="614"/>
      <c r="F59" s="656"/>
      <c r="G59" s="614"/>
      <c r="H59" s="981"/>
      <c r="I59" s="1025"/>
      <c r="J59" s="494" t="s">
        <v>1134</v>
      </c>
      <c r="K59" s="344">
        <v>0.35</v>
      </c>
      <c r="L59" s="230" t="s">
        <v>30</v>
      </c>
      <c r="M59" s="231">
        <v>0.1</v>
      </c>
      <c r="N59" s="231">
        <v>0.5</v>
      </c>
      <c r="O59" s="209">
        <v>0.8</v>
      </c>
      <c r="P59" s="210">
        <v>1</v>
      </c>
      <c r="Q59" s="6">
        <f t="shared" si="3"/>
        <v>3.4999999999999996E-2</v>
      </c>
      <c r="R59" s="6">
        <f t="shared" si="0"/>
        <v>0.17499999999999999</v>
      </c>
      <c r="S59" s="6">
        <f t="shared" si="4"/>
        <v>0.27999999999999997</v>
      </c>
      <c r="T59" s="6">
        <f t="shared" si="1"/>
        <v>0.35</v>
      </c>
      <c r="U59" s="141">
        <f t="shared" si="2"/>
        <v>0.35</v>
      </c>
      <c r="V59" s="641"/>
      <c r="W59" s="641"/>
      <c r="X59" s="641"/>
      <c r="Y59" s="641"/>
      <c r="Z59" s="966"/>
      <c r="AA59" s="1023"/>
      <c r="AB59" s="966"/>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row>
    <row r="60" spans="1:70" s="22" customFormat="1" ht="33.6" customHeight="1" x14ac:dyDescent="0.2">
      <c r="A60" s="959"/>
      <c r="B60" s="1007"/>
      <c r="C60" s="960"/>
      <c r="D60" s="952"/>
      <c r="E60" s="614"/>
      <c r="F60" s="656"/>
      <c r="G60" s="614"/>
      <c r="H60" s="981"/>
      <c r="I60" s="1025"/>
      <c r="J60" s="494"/>
      <c r="K60" s="345">
        <v>0.35</v>
      </c>
      <c r="L60" s="233" t="s">
        <v>33</v>
      </c>
      <c r="M60" s="234">
        <v>0.2</v>
      </c>
      <c r="N60" s="234">
        <v>0.5</v>
      </c>
      <c r="O60" s="211">
        <v>0.8</v>
      </c>
      <c r="P60" s="211">
        <v>0</v>
      </c>
      <c r="Q60" s="153">
        <f t="shared" si="3"/>
        <v>6.9999999999999993E-2</v>
      </c>
      <c r="R60" s="153">
        <f t="shared" si="0"/>
        <v>0.17499999999999999</v>
      </c>
      <c r="S60" s="153">
        <f t="shared" si="4"/>
        <v>0.27999999999999997</v>
      </c>
      <c r="T60" s="153">
        <f t="shared" si="1"/>
        <v>0</v>
      </c>
      <c r="U60" s="157">
        <f t="shared" si="2"/>
        <v>0.27999999999999997</v>
      </c>
      <c r="V60" s="641"/>
      <c r="W60" s="641"/>
      <c r="X60" s="641"/>
      <c r="Y60" s="641"/>
      <c r="Z60" s="966"/>
      <c r="AA60" s="1023"/>
      <c r="AB60" s="966"/>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row>
    <row r="61" spans="1:70" s="22" customFormat="1" ht="33.6" customHeight="1" x14ac:dyDescent="0.2">
      <c r="A61" s="959"/>
      <c r="B61" s="1007"/>
      <c r="C61" s="960"/>
      <c r="D61" s="952"/>
      <c r="E61" s="614"/>
      <c r="F61" s="656"/>
      <c r="G61" s="614"/>
      <c r="H61" s="981"/>
      <c r="I61" s="1025"/>
      <c r="J61" s="494" t="s">
        <v>1135</v>
      </c>
      <c r="K61" s="344">
        <v>0.35</v>
      </c>
      <c r="L61" s="230" t="s">
        <v>30</v>
      </c>
      <c r="M61" s="231">
        <v>0.1</v>
      </c>
      <c r="N61" s="231">
        <v>0.5</v>
      </c>
      <c r="O61" s="209">
        <v>0.8</v>
      </c>
      <c r="P61" s="210">
        <v>1</v>
      </c>
      <c r="Q61" s="6">
        <f t="shared" si="3"/>
        <v>3.4999999999999996E-2</v>
      </c>
      <c r="R61" s="6">
        <f t="shared" si="0"/>
        <v>0.17499999999999999</v>
      </c>
      <c r="S61" s="6">
        <f t="shared" si="4"/>
        <v>0.27999999999999997</v>
      </c>
      <c r="T61" s="6">
        <f t="shared" si="1"/>
        <v>0.35</v>
      </c>
      <c r="U61" s="141">
        <f t="shared" si="2"/>
        <v>0.35</v>
      </c>
      <c r="V61" s="641"/>
      <c r="W61" s="641"/>
      <c r="X61" s="641"/>
      <c r="Y61" s="641"/>
      <c r="Z61" s="966"/>
      <c r="AA61" s="1023"/>
      <c r="AB61" s="966"/>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row>
    <row r="62" spans="1:70" s="22" customFormat="1" ht="31.9" customHeight="1" x14ac:dyDescent="0.2">
      <c r="A62" s="959"/>
      <c r="B62" s="1007"/>
      <c r="C62" s="960"/>
      <c r="D62" s="952"/>
      <c r="E62" s="614"/>
      <c r="F62" s="657"/>
      <c r="G62" s="614"/>
      <c r="H62" s="981"/>
      <c r="I62" s="1025"/>
      <c r="J62" s="494"/>
      <c r="K62" s="345">
        <v>0.35</v>
      </c>
      <c r="L62" s="233" t="s">
        <v>33</v>
      </c>
      <c r="M62" s="234">
        <v>0</v>
      </c>
      <c r="N62" s="234">
        <v>0</v>
      </c>
      <c r="O62" s="211">
        <v>0</v>
      </c>
      <c r="P62" s="211">
        <v>0</v>
      </c>
      <c r="Q62" s="153">
        <f t="shared" si="3"/>
        <v>0</v>
      </c>
      <c r="R62" s="153">
        <f t="shared" si="0"/>
        <v>0</v>
      </c>
      <c r="S62" s="153">
        <f t="shared" si="4"/>
        <v>0</v>
      </c>
      <c r="T62" s="153">
        <f t="shared" si="1"/>
        <v>0</v>
      </c>
      <c r="U62" s="157">
        <f t="shared" si="2"/>
        <v>0</v>
      </c>
      <c r="V62" s="641"/>
      <c r="W62" s="641"/>
      <c r="X62" s="641"/>
      <c r="Y62" s="641"/>
      <c r="Z62" s="967"/>
      <c r="AA62" s="1024"/>
      <c r="AB62" s="966"/>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row>
    <row r="63" spans="1:70" s="22" customFormat="1" ht="49.9" customHeight="1" x14ac:dyDescent="0.2">
      <c r="A63" s="959"/>
      <c r="B63" s="1007"/>
      <c r="C63" s="960"/>
      <c r="D63" s="952" t="s">
        <v>472</v>
      </c>
      <c r="E63" s="560" t="s">
        <v>1122</v>
      </c>
      <c r="F63" s="984">
        <v>129</v>
      </c>
      <c r="G63" s="562" t="s">
        <v>473</v>
      </c>
      <c r="H63" s="562" t="s">
        <v>474</v>
      </c>
      <c r="I63" s="1020">
        <f>+X63</f>
        <v>0</v>
      </c>
      <c r="J63" s="612" t="s">
        <v>475</v>
      </c>
      <c r="K63" s="232">
        <v>0.25</v>
      </c>
      <c r="L63" s="230" t="s">
        <v>30</v>
      </c>
      <c r="M63" s="231">
        <v>0.05</v>
      </c>
      <c r="N63" s="231">
        <v>0.5</v>
      </c>
      <c r="O63" s="209">
        <v>0.8</v>
      </c>
      <c r="P63" s="210">
        <v>1</v>
      </c>
      <c r="Q63" s="6">
        <f t="shared" si="3"/>
        <v>1.2500000000000001E-2</v>
      </c>
      <c r="R63" s="6">
        <f t="shared" si="0"/>
        <v>0.125</v>
      </c>
      <c r="S63" s="6">
        <f t="shared" si="4"/>
        <v>0.2</v>
      </c>
      <c r="T63" s="6">
        <f t="shared" si="1"/>
        <v>0.25</v>
      </c>
      <c r="U63" s="141">
        <f t="shared" si="2"/>
        <v>0.25</v>
      </c>
      <c r="V63" s="641">
        <f>+Q64+Q66+Q68+Q70</f>
        <v>0</v>
      </c>
      <c r="W63" s="641">
        <f>+R64+R66+R68+R70</f>
        <v>0</v>
      </c>
      <c r="X63" s="641">
        <f>+S64+S66+S68+S70</f>
        <v>0</v>
      </c>
      <c r="Y63" s="641">
        <f>+T64+T66+T68+T70</f>
        <v>0</v>
      </c>
      <c r="Z63" s="965" t="s">
        <v>476</v>
      </c>
      <c r="AA63" s="808" t="s">
        <v>1048</v>
      </c>
      <c r="AB63" s="966"/>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row>
    <row r="64" spans="1:70" s="22" customFormat="1" ht="75" customHeight="1" x14ac:dyDescent="0.2">
      <c r="A64" s="959"/>
      <c r="B64" s="1007"/>
      <c r="C64" s="960"/>
      <c r="D64" s="952"/>
      <c r="E64" s="561"/>
      <c r="F64" s="985"/>
      <c r="G64" s="562"/>
      <c r="H64" s="562"/>
      <c r="I64" s="1021"/>
      <c r="J64" s="612"/>
      <c r="K64" s="232">
        <v>0.25</v>
      </c>
      <c r="L64" s="233" t="s">
        <v>33</v>
      </c>
      <c r="M64" s="234">
        <v>0</v>
      </c>
      <c r="N64" s="234">
        <v>0</v>
      </c>
      <c r="O64" s="211">
        <v>0</v>
      </c>
      <c r="P64" s="211">
        <v>0</v>
      </c>
      <c r="Q64" s="153">
        <f t="shared" si="3"/>
        <v>0</v>
      </c>
      <c r="R64" s="153">
        <f t="shared" si="0"/>
        <v>0</v>
      </c>
      <c r="S64" s="153">
        <f t="shared" si="4"/>
        <v>0</v>
      </c>
      <c r="T64" s="153">
        <f t="shared" si="1"/>
        <v>0</v>
      </c>
      <c r="U64" s="157">
        <f t="shared" si="2"/>
        <v>0</v>
      </c>
      <c r="V64" s="641"/>
      <c r="W64" s="641"/>
      <c r="X64" s="641"/>
      <c r="Y64" s="641"/>
      <c r="Z64" s="966"/>
      <c r="AA64" s="809"/>
      <c r="AB64" s="966"/>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row>
    <row r="65" spans="1:70" s="22" customFormat="1" ht="49.9" customHeight="1" x14ac:dyDescent="0.2">
      <c r="A65" s="959"/>
      <c r="B65" s="1007"/>
      <c r="C65" s="960"/>
      <c r="D65" s="952"/>
      <c r="E65" s="561"/>
      <c r="F65" s="985"/>
      <c r="G65" s="562"/>
      <c r="H65" s="562"/>
      <c r="I65" s="1021"/>
      <c r="J65" s="612" t="s">
        <v>477</v>
      </c>
      <c r="K65" s="235">
        <v>0.45</v>
      </c>
      <c r="L65" s="230" t="s">
        <v>30</v>
      </c>
      <c r="M65" s="231">
        <v>0.1</v>
      </c>
      <c r="N65" s="231">
        <v>0.4</v>
      </c>
      <c r="O65" s="209">
        <v>0.7</v>
      </c>
      <c r="P65" s="210">
        <v>1</v>
      </c>
      <c r="Q65" s="6">
        <f t="shared" si="3"/>
        <v>4.5000000000000005E-2</v>
      </c>
      <c r="R65" s="6">
        <f t="shared" si="0"/>
        <v>0.18000000000000002</v>
      </c>
      <c r="S65" s="6">
        <f t="shared" si="4"/>
        <v>0.315</v>
      </c>
      <c r="T65" s="6">
        <f t="shared" si="1"/>
        <v>0.45</v>
      </c>
      <c r="U65" s="141">
        <f t="shared" si="2"/>
        <v>0.45</v>
      </c>
      <c r="V65" s="641"/>
      <c r="W65" s="641"/>
      <c r="X65" s="641"/>
      <c r="Y65" s="641"/>
      <c r="Z65" s="966"/>
      <c r="AA65" s="809"/>
      <c r="AB65" s="966"/>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row>
    <row r="66" spans="1:70" s="22" customFormat="1" ht="68.25" customHeight="1" x14ac:dyDescent="0.2">
      <c r="A66" s="959"/>
      <c r="B66" s="1007"/>
      <c r="C66" s="960"/>
      <c r="D66" s="952"/>
      <c r="E66" s="561"/>
      <c r="F66" s="985"/>
      <c r="G66" s="562"/>
      <c r="H66" s="562"/>
      <c r="I66" s="1021"/>
      <c r="J66" s="612"/>
      <c r="K66" s="232">
        <v>0.45</v>
      </c>
      <c r="L66" s="233" t="s">
        <v>33</v>
      </c>
      <c r="M66" s="234">
        <v>0</v>
      </c>
      <c r="N66" s="234">
        <v>0</v>
      </c>
      <c r="O66" s="211">
        <v>0</v>
      </c>
      <c r="P66" s="211">
        <v>0</v>
      </c>
      <c r="Q66" s="153">
        <f t="shared" si="3"/>
        <v>0</v>
      </c>
      <c r="R66" s="153">
        <f t="shared" si="0"/>
        <v>0</v>
      </c>
      <c r="S66" s="153">
        <f t="shared" si="4"/>
        <v>0</v>
      </c>
      <c r="T66" s="153">
        <f t="shared" si="1"/>
        <v>0</v>
      </c>
      <c r="U66" s="157">
        <f t="shared" si="2"/>
        <v>0</v>
      </c>
      <c r="V66" s="641"/>
      <c r="W66" s="641"/>
      <c r="X66" s="641"/>
      <c r="Y66" s="641"/>
      <c r="Z66" s="966"/>
      <c r="AA66" s="809"/>
      <c r="AB66" s="966"/>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row>
    <row r="67" spans="1:70" s="22" customFormat="1" ht="78" customHeight="1" x14ac:dyDescent="0.2">
      <c r="A67" s="959"/>
      <c r="B67" s="1007"/>
      <c r="C67" s="960"/>
      <c r="D67" s="952"/>
      <c r="E67" s="561"/>
      <c r="F67" s="985"/>
      <c r="G67" s="562"/>
      <c r="H67" s="562"/>
      <c r="I67" s="1021"/>
      <c r="J67" s="612" t="s">
        <v>478</v>
      </c>
      <c r="K67" s="235">
        <v>0.15</v>
      </c>
      <c r="L67" s="230" t="s">
        <v>30</v>
      </c>
      <c r="M67" s="231">
        <v>0.1</v>
      </c>
      <c r="N67" s="231">
        <v>0.4</v>
      </c>
      <c r="O67" s="209">
        <v>0.7</v>
      </c>
      <c r="P67" s="210">
        <v>1</v>
      </c>
      <c r="Q67" s="6">
        <f t="shared" si="3"/>
        <v>1.4999999999999999E-2</v>
      </c>
      <c r="R67" s="6">
        <f t="shared" si="0"/>
        <v>0.06</v>
      </c>
      <c r="S67" s="6">
        <f t="shared" si="4"/>
        <v>0.105</v>
      </c>
      <c r="T67" s="6">
        <f t="shared" si="1"/>
        <v>0.15</v>
      </c>
      <c r="U67" s="141">
        <f t="shared" si="2"/>
        <v>0.15</v>
      </c>
      <c r="V67" s="641"/>
      <c r="W67" s="641"/>
      <c r="X67" s="641"/>
      <c r="Y67" s="641"/>
      <c r="Z67" s="966"/>
      <c r="AA67" s="809"/>
      <c r="AB67" s="966"/>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row>
    <row r="68" spans="1:70" s="22" customFormat="1" ht="49.9" customHeight="1" x14ac:dyDescent="0.2">
      <c r="A68" s="959"/>
      <c r="B68" s="1007"/>
      <c r="C68" s="960"/>
      <c r="D68" s="952"/>
      <c r="E68" s="561"/>
      <c r="F68" s="985"/>
      <c r="G68" s="562"/>
      <c r="H68" s="562"/>
      <c r="I68" s="1021"/>
      <c r="J68" s="612"/>
      <c r="K68" s="232">
        <v>0.15</v>
      </c>
      <c r="L68" s="233" t="s">
        <v>33</v>
      </c>
      <c r="M68" s="234">
        <v>0</v>
      </c>
      <c r="N68" s="234">
        <v>0</v>
      </c>
      <c r="O68" s="211">
        <v>0</v>
      </c>
      <c r="P68" s="211">
        <v>0</v>
      </c>
      <c r="Q68" s="153">
        <f t="shared" si="3"/>
        <v>0</v>
      </c>
      <c r="R68" s="153">
        <f t="shared" ref="R68:R84" si="6">+SUM(N68:N68)*K68</f>
        <v>0</v>
      </c>
      <c r="S68" s="153">
        <f t="shared" ref="S68:S84" si="7">+SUM(O68:O68)*K68</f>
        <v>0</v>
      </c>
      <c r="T68" s="153">
        <f t="shared" ref="T68:T127" si="8">+SUM(P68:P68)*K68</f>
        <v>0</v>
      </c>
      <c r="U68" s="157">
        <f t="shared" ref="U68:U127" si="9">+MAX(Q68:T68)</f>
        <v>0</v>
      </c>
      <c r="V68" s="641"/>
      <c r="W68" s="641"/>
      <c r="X68" s="641"/>
      <c r="Y68" s="641"/>
      <c r="Z68" s="966"/>
      <c r="AA68" s="809"/>
      <c r="AB68" s="966"/>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row>
    <row r="69" spans="1:70" s="22" customFormat="1" ht="49.9" customHeight="1" x14ac:dyDescent="0.2">
      <c r="A69" s="959"/>
      <c r="B69" s="1007"/>
      <c r="C69" s="960"/>
      <c r="D69" s="952"/>
      <c r="E69" s="561"/>
      <c r="F69" s="985"/>
      <c r="G69" s="562"/>
      <c r="H69" s="562" t="s">
        <v>479</v>
      </c>
      <c r="I69" s="1021"/>
      <c r="J69" s="612" t="s">
        <v>480</v>
      </c>
      <c r="K69" s="235">
        <v>0.15</v>
      </c>
      <c r="L69" s="230" t="s">
        <v>30</v>
      </c>
      <c r="M69" s="237">
        <v>0</v>
      </c>
      <c r="N69" s="237">
        <v>0.33333333333333331</v>
      </c>
      <c r="O69" s="79">
        <v>0.66666666666666663</v>
      </c>
      <c r="P69" s="95">
        <v>1</v>
      </c>
      <c r="Q69" s="6">
        <f t="shared" ref="Q69:Q84" si="10">+SUM(M69:M69)*K69</f>
        <v>0</v>
      </c>
      <c r="R69" s="6">
        <f t="shared" si="6"/>
        <v>4.9999999999999996E-2</v>
      </c>
      <c r="S69" s="6">
        <f t="shared" si="7"/>
        <v>9.9999999999999992E-2</v>
      </c>
      <c r="T69" s="6">
        <f t="shared" si="8"/>
        <v>0.15</v>
      </c>
      <c r="U69" s="141">
        <f t="shared" si="9"/>
        <v>0.15</v>
      </c>
      <c r="V69" s="641"/>
      <c r="W69" s="641"/>
      <c r="X69" s="641"/>
      <c r="Y69" s="641"/>
      <c r="Z69" s="966"/>
      <c r="AA69" s="809"/>
      <c r="AB69" s="966"/>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row>
    <row r="70" spans="1:70" s="22" customFormat="1" ht="49.9" customHeight="1" x14ac:dyDescent="0.2">
      <c r="A70" s="959"/>
      <c r="B70" s="1007"/>
      <c r="C70" s="960"/>
      <c r="D70" s="952"/>
      <c r="E70" s="593"/>
      <c r="F70" s="986"/>
      <c r="G70" s="562"/>
      <c r="H70" s="562"/>
      <c r="I70" s="1022"/>
      <c r="J70" s="612"/>
      <c r="K70" s="232">
        <v>0.15</v>
      </c>
      <c r="L70" s="233" t="s">
        <v>33</v>
      </c>
      <c r="M70" s="234">
        <v>0</v>
      </c>
      <c r="N70" s="234">
        <v>0</v>
      </c>
      <c r="O70" s="211">
        <v>0</v>
      </c>
      <c r="P70" s="211">
        <v>0</v>
      </c>
      <c r="Q70" s="153">
        <f t="shared" si="10"/>
        <v>0</v>
      </c>
      <c r="R70" s="153">
        <f t="shared" si="6"/>
        <v>0</v>
      </c>
      <c r="S70" s="153">
        <f t="shared" si="7"/>
        <v>0</v>
      </c>
      <c r="T70" s="153">
        <f t="shared" si="8"/>
        <v>0</v>
      </c>
      <c r="U70" s="157">
        <f t="shared" si="9"/>
        <v>0</v>
      </c>
      <c r="V70" s="641"/>
      <c r="W70" s="641"/>
      <c r="X70" s="641"/>
      <c r="Y70" s="641"/>
      <c r="Z70" s="967"/>
      <c r="AA70" s="810"/>
      <c r="AB70" s="966"/>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row>
    <row r="71" spans="1:70" s="22" customFormat="1" ht="45.6" customHeight="1" x14ac:dyDescent="0.2">
      <c r="A71" s="959" t="s">
        <v>481</v>
      </c>
      <c r="B71" s="1007"/>
      <c r="C71" s="960" t="s">
        <v>482</v>
      </c>
      <c r="D71" s="952" t="s">
        <v>483</v>
      </c>
      <c r="E71" s="501" t="s">
        <v>1049</v>
      </c>
      <c r="F71" s="961">
        <v>130</v>
      </c>
      <c r="G71" s="496" t="s">
        <v>1050</v>
      </c>
      <c r="H71" s="614" t="s">
        <v>824</v>
      </c>
      <c r="I71" s="979">
        <f>+X71</f>
        <v>0</v>
      </c>
      <c r="J71" s="1014" t="s">
        <v>1130</v>
      </c>
      <c r="K71" s="235">
        <v>0.4</v>
      </c>
      <c r="L71" s="230" t="s">
        <v>30</v>
      </c>
      <c r="M71" s="231">
        <v>0.25</v>
      </c>
      <c r="N71" s="231">
        <v>0.5</v>
      </c>
      <c r="O71" s="209">
        <v>0.75</v>
      </c>
      <c r="P71" s="210">
        <v>1</v>
      </c>
      <c r="Q71" s="6">
        <f t="shared" si="10"/>
        <v>0.1</v>
      </c>
      <c r="R71" s="6">
        <f t="shared" si="6"/>
        <v>0.2</v>
      </c>
      <c r="S71" s="6">
        <f t="shared" si="7"/>
        <v>0.30000000000000004</v>
      </c>
      <c r="T71" s="6">
        <f t="shared" si="8"/>
        <v>0.4</v>
      </c>
      <c r="U71" s="141">
        <f t="shared" si="9"/>
        <v>0.4</v>
      </c>
      <c r="V71" s="641">
        <f>+Q72+Q74+Q76</f>
        <v>0</v>
      </c>
      <c r="W71" s="641">
        <f>+R72+R74+R76</f>
        <v>0</v>
      </c>
      <c r="X71" s="641">
        <f>+S72+S74+S76</f>
        <v>0</v>
      </c>
      <c r="Y71" s="641">
        <f>+T72+T74+T76</f>
        <v>0</v>
      </c>
      <c r="Z71" s="965" t="s">
        <v>484</v>
      </c>
      <c r="AA71" s="808" t="s">
        <v>484</v>
      </c>
      <c r="AB71" s="966"/>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row>
    <row r="72" spans="1:70" s="22" customFormat="1" ht="49.9" customHeight="1" x14ac:dyDescent="0.2">
      <c r="A72" s="959"/>
      <c r="B72" s="1007"/>
      <c r="C72" s="960"/>
      <c r="D72" s="952"/>
      <c r="E72" s="502"/>
      <c r="F72" s="962"/>
      <c r="G72" s="496"/>
      <c r="H72" s="614"/>
      <c r="I72" s="979"/>
      <c r="J72" s="1014"/>
      <c r="K72" s="232">
        <v>0.4</v>
      </c>
      <c r="L72" s="233" t="s">
        <v>33</v>
      </c>
      <c r="M72" s="234">
        <v>0</v>
      </c>
      <c r="N72" s="234">
        <v>0</v>
      </c>
      <c r="O72" s="211">
        <v>0</v>
      </c>
      <c r="P72" s="211">
        <v>0</v>
      </c>
      <c r="Q72" s="153">
        <f t="shared" si="10"/>
        <v>0</v>
      </c>
      <c r="R72" s="153">
        <f t="shared" si="6"/>
        <v>0</v>
      </c>
      <c r="S72" s="153">
        <f t="shared" si="7"/>
        <v>0</v>
      </c>
      <c r="T72" s="153">
        <f t="shared" si="8"/>
        <v>0</v>
      </c>
      <c r="U72" s="157">
        <f t="shared" si="9"/>
        <v>0</v>
      </c>
      <c r="V72" s="641"/>
      <c r="W72" s="641"/>
      <c r="X72" s="641"/>
      <c r="Y72" s="641"/>
      <c r="Z72" s="966"/>
      <c r="AA72" s="809"/>
      <c r="AB72" s="966"/>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row>
    <row r="73" spans="1:70" s="22" customFormat="1" ht="36.6" customHeight="1" x14ac:dyDescent="0.2">
      <c r="A73" s="959"/>
      <c r="B73" s="1007"/>
      <c r="C73" s="960"/>
      <c r="D73" s="952"/>
      <c r="E73" s="502"/>
      <c r="F73" s="962"/>
      <c r="G73" s="496"/>
      <c r="H73" s="614"/>
      <c r="I73" s="979"/>
      <c r="J73" s="1014" t="s">
        <v>1131</v>
      </c>
      <c r="K73" s="235">
        <v>0.4</v>
      </c>
      <c r="L73" s="230" t="s">
        <v>30</v>
      </c>
      <c r="M73" s="231">
        <v>0.25</v>
      </c>
      <c r="N73" s="231">
        <v>0.5</v>
      </c>
      <c r="O73" s="209">
        <v>0.75</v>
      </c>
      <c r="P73" s="210">
        <v>1</v>
      </c>
      <c r="Q73" s="6">
        <f t="shared" si="10"/>
        <v>0.1</v>
      </c>
      <c r="R73" s="6">
        <f t="shared" si="6"/>
        <v>0.2</v>
      </c>
      <c r="S73" s="6">
        <f t="shared" si="7"/>
        <v>0.30000000000000004</v>
      </c>
      <c r="T73" s="6">
        <f t="shared" si="8"/>
        <v>0.4</v>
      </c>
      <c r="U73" s="141">
        <f t="shared" si="9"/>
        <v>0.4</v>
      </c>
      <c r="V73" s="641"/>
      <c r="W73" s="641"/>
      <c r="X73" s="641"/>
      <c r="Y73" s="641"/>
      <c r="Z73" s="966"/>
      <c r="AA73" s="809"/>
      <c r="AB73" s="966"/>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row>
    <row r="74" spans="1:70" s="22" customFormat="1" ht="27.6" customHeight="1" x14ac:dyDescent="0.2">
      <c r="A74" s="959"/>
      <c r="B74" s="1007"/>
      <c r="C74" s="960"/>
      <c r="D74" s="952"/>
      <c r="E74" s="502"/>
      <c r="F74" s="962"/>
      <c r="G74" s="496"/>
      <c r="H74" s="614"/>
      <c r="I74" s="979"/>
      <c r="J74" s="1014"/>
      <c r="K74" s="232">
        <v>0.4</v>
      </c>
      <c r="L74" s="233" t="s">
        <v>33</v>
      </c>
      <c r="M74" s="234">
        <v>0</v>
      </c>
      <c r="N74" s="234">
        <v>0</v>
      </c>
      <c r="O74" s="211">
        <v>0</v>
      </c>
      <c r="P74" s="211">
        <v>0</v>
      </c>
      <c r="Q74" s="153">
        <f t="shared" si="10"/>
        <v>0</v>
      </c>
      <c r="R74" s="153">
        <f t="shared" si="6"/>
        <v>0</v>
      </c>
      <c r="S74" s="153">
        <f t="shared" si="7"/>
        <v>0</v>
      </c>
      <c r="T74" s="153">
        <f t="shared" si="8"/>
        <v>0</v>
      </c>
      <c r="U74" s="157">
        <f t="shared" si="9"/>
        <v>0</v>
      </c>
      <c r="V74" s="641"/>
      <c r="W74" s="641"/>
      <c r="X74" s="641"/>
      <c r="Y74" s="641"/>
      <c r="Z74" s="966"/>
      <c r="AA74" s="809"/>
      <c r="AB74" s="966"/>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row>
    <row r="75" spans="1:70" s="22" customFormat="1" ht="67.150000000000006" customHeight="1" x14ac:dyDescent="0.2">
      <c r="A75" s="959"/>
      <c r="B75" s="1007"/>
      <c r="C75" s="960"/>
      <c r="D75" s="952"/>
      <c r="E75" s="502"/>
      <c r="F75" s="962"/>
      <c r="G75" s="496"/>
      <c r="H75" s="614"/>
      <c r="I75" s="979"/>
      <c r="J75" s="1014" t="s">
        <v>1132</v>
      </c>
      <c r="K75" s="235">
        <v>0.2</v>
      </c>
      <c r="L75" s="230" t="s">
        <v>30</v>
      </c>
      <c r="M75" s="231">
        <v>0.25</v>
      </c>
      <c r="N75" s="231">
        <v>0.5</v>
      </c>
      <c r="O75" s="209">
        <v>0.75</v>
      </c>
      <c r="P75" s="210">
        <v>1</v>
      </c>
      <c r="Q75" s="6">
        <f t="shared" si="10"/>
        <v>0.05</v>
      </c>
      <c r="R75" s="6">
        <f t="shared" si="6"/>
        <v>0.1</v>
      </c>
      <c r="S75" s="6">
        <f t="shared" si="7"/>
        <v>0.15000000000000002</v>
      </c>
      <c r="T75" s="6">
        <f t="shared" si="8"/>
        <v>0.2</v>
      </c>
      <c r="U75" s="141">
        <f t="shared" si="9"/>
        <v>0.2</v>
      </c>
      <c r="V75" s="641"/>
      <c r="W75" s="641"/>
      <c r="X75" s="641"/>
      <c r="Y75" s="641"/>
      <c r="Z75" s="966"/>
      <c r="AA75" s="809"/>
      <c r="AB75" s="966"/>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row>
    <row r="76" spans="1:70" s="22" customFormat="1" ht="22.15" customHeight="1" x14ac:dyDescent="0.2">
      <c r="A76" s="959"/>
      <c r="B76" s="1007"/>
      <c r="C76" s="960"/>
      <c r="D76" s="952"/>
      <c r="E76" s="503"/>
      <c r="F76" s="963"/>
      <c r="G76" s="496"/>
      <c r="H76" s="614"/>
      <c r="I76" s="979"/>
      <c r="J76" s="1014"/>
      <c r="K76" s="232">
        <v>0.2</v>
      </c>
      <c r="L76" s="233" t="s">
        <v>33</v>
      </c>
      <c r="M76" s="234">
        <v>0</v>
      </c>
      <c r="N76" s="234">
        <v>0</v>
      </c>
      <c r="O76" s="211">
        <v>0</v>
      </c>
      <c r="P76" s="211">
        <v>0</v>
      </c>
      <c r="Q76" s="153">
        <f t="shared" si="10"/>
        <v>0</v>
      </c>
      <c r="R76" s="153">
        <f t="shared" si="6"/>
        <v>0</v>
      </c>
      <c r="S76" s="153">
        <f t="shared" si="7"/>
        <v>0</v>
      </c>
      <c r="T76" s="153">
        <f t="shared" si="8"/>
        <v>0</v>
      </c>
      <c r="U76" s="157">
        <f t="shared" si="9"/>
        <v>0</v>
      </c>
      <c r="V76" s="641"/>
      <c r="W76" s="641"/>
      <c r="X76" s="641"/>
      <c r="Y76" s="641"/>
      <c r="Z76" s="967"/>
      <c r="AA76" s="810"/>
      <c r="AB76" s="966"/>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row>
    <row r="77" spans="1:70" s="22" customFormat="1" ht="55.5" customHeight="1" x14ac:dyDescent="0.2">
      <c r="A77" s="959"/>
      <c r="B77" s="1007"/>
      <c r="C77" s="1004"/>
      <c r="D77" s="960" t="s">
        <v>485</v>
      </c>
      <c r="E77" s="953" t="s">
        <v>486</v>
      </c>
      <c r="F77" s="655">
        <v>131</v>
      </c>
      <c r="G77" s="614" t="s">
        <v>487</v>
      </c>
      <c r="H77" s="614" t="s">
        <v>488</v>
      </c>
      <c r="I77" s="979">
        <f>+X77</f>
        <v>0</v>
      </c>
      <c r="J77" s="611" t="s">
        <v>860</v>
      </c>
      <c r="K77" s="235">
        <v>0.1</v>
      </c>
      <c r="L77" s="230" t="s">
        <v>30</v>
      </c>
      <c r="M77" s="231">
        <v>0.2</v>
      </c>
      <c r="N77" s="231">
        <v>0.5</v>
      </c>
      <c r="O77" s="209">
        <v>0.7</v>
      </c>
      <c r="P77" s="209">
        <v>1</v>
      </c>
      <c r="Q77" s="6">
        <f t="shared" si="10"/>
        <v>2.0000000000000004E-2</v>
      </c>
      <c r="R77" s="6">
        <f t="shared" si="6"/>
        <v>0.05</v>
      </c>
      <c r="S77" s="6">
        <f t="shared" si="7"/>
        <v>6.9999999999999993E-2</v>
      </c>
      <c r="T77" s="6">
        <f t="shared" si="8"/>
        <v>0.1</v>
      </c>
      <c r="U77" s="141">
        <f t="shared" si="9"/>
        <v>0.1</v>
      </c>
      <c r="V77" s="641">
        <f>+Q78+Q80+Q82+Q84+Q86+Q88+Q90</f>
        <v>0</v>
      </c>
      <c r="W77" s="641">
        <f>+R78+R80+R82+R84+R86+R88+R90</f>
        <v>0</v>
      </c>
      <c r="X77" s="641">
        <f>+S78+S80+S82+S84+S86+S88+S90</f>
        <v>0</v>
      </c>
      <c r="Y77" s="641">
        <f>+T78+T80+T82+T84+T86+T88+T90</f>
        <v>0</v>
      </c>
      <c r="Z77" s="966"/>
      <c r="AA77" s="809"/>
      <c r="AB77" s="966"/>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row>
    <row r="78" spans="1:70" s="22" customFormat="1" ht="39" customHeight="1" x14ac:dyDescent="0.2">
      <c r="A78" s="959"/>
      <c r="B78" s="1007"/>
      <c r="C78" s="1004"/>
      <c r="D78" s="960"/>
      <c r="E78" s="954"/>
      <c r="F78" s="656"/>
      <c r="G78" s="614"/>
      <c r="H78" s="614"/>
      <c r="I78" s="980"/>
      <c r="J78" s="611"/>
      <c r="K78" s="232">
        <v>0.1</v>
      </c>
      <c r="L78" s="233" t="s">
        <v>33</v>
      </c>
      <c r="M78" s="234">
        <v>0</v>
      </c>
      <c r="N78" s="234">
        <v>0</v>
      </c>
      <c r="O78" s="211">
        <v>0</v>
      </c>
      <c r="P78" s="211">
        <v>0</v>
      </c>
      <c r="Q78" s="153">
        <f t="shared" si="10"/>
        <v>0</v>
      </c>
      <c r="R78" s="153">
        <f t="shared" si="6"/>
        <v>0</v>
      </c>
      <c r="S78" s="153">
        <f t="shared" si="7"/>
        <v>0</v>
      </c>
      <c r="T78" s="153">
        <f t="shared" si="8"/>
        <v>0</v>
      </c>
      <c r="U78" s="157">
        <f t="shared" si="9"/>
        <v>0</v>
      </c>
      <c r="V78" s="641"/>
      <c r="W78" s="641"/>
      <c r="X78" s="641"/>
      <c r="Y78" s="641"/>
      <c r="Z78" s="966"/>
      <c r="AA78" s="809"/>
      <c r="AB78" s="966"/>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row>
    <row r="79" spans="1:70" s="22" customFormat="1" ht="40.9" customHeight="1" x14ac:dyDescent="0.2">
      <c r="A79" s="959"/>
      <c r="B79" s="1007"/>
      <c r="C79" s="1004"/>
      <c r="D79" s="960"/>
      <c r="E79" s="954"/>
      <c r="F79" s="656"/>
      <c r="G79" s="614"/>
      <c r="H79" s="614"/>
      <c r="I79" s="980"/>
      <c r="J79" s="611" t="s">
        <v>861</v>
      </c>
      <c r="K79" s="235">
        <v>0.1</v>
      </c>
      <c r="L79" s="230" t="s">
        <v>30</v>
      </c>
      <c r="M79" s="231">
        <v>0.2</v>
      </c>
      <c r="N79" s="231">
        <v>0.5</v>
      </c>
      <c r="O79" s="209">
        <v>0.7</v>
      </c>
      <c r="P79" s="209">
        <v>1</v>
      </c>
      <c r="Q79" s="6">
        <f t="shared" si="10"/>
        <v>2.0000000000000004E-2</v>
      </c>
      <c r="R79" s="6">
        <f t="shared" si="6"/>
        <v>0.05</v>
      </c>
      <c r="S79" s="6">
        <f t="shared" si="7"/>
        <v>6.9999999999999993E-2</v>
      </c>
      <c r="T79" s="6">
        <f t="shared" si="8"/>
        <v>0.1</v>
      </c>
      <c r="U79" s="141">
        <f t="shared" si="9"/>
        <v>0.1</v>
      </c>
      <c r="V79" s="641"/>
      <c r="W79" s="641"/>
      <c r="X79" s="641"/>
      <c r="Y79" s="641"/>
      <c r="Z79" s="966"/>
      <c r="AA79" s="809"/>
      <c r="AB79" s="966"/>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row>
    <row r="80" spans="1:70" s="22" customFormat="1" ht="36" customHeight="1" x14ac:dyDescent="0.2">
      <c r="A80" s="959"/>
      <c r="B80" s="1007"/>
      <c r="C80" s="1004"/>
      <c r="D80" s="960"/>
      <c r="E80" s="954"/>
      <c r="F80" s="656"/>
      <c r="G80" s="614"/>
      <c r="H80" s="614"/>
      <c r="I80" s="980"/>
      <c r="J80" s="611"/>
      <c r="K80" s="232">
        <v>0.1</v>
      </c>
      <c r="L80" s="233" t="s">
        <v>33</v>
      </c>
      <c r="M80" s="234">
        <v>0</v>
      </c>
      <c r="N80" s="234">
        <v>0</v>
      </c>
      <c r="O80" s="211">
        <v>0</v>
      </c>
      <c r="P80" s="211">
        <v>0</v>
      </c>
      <c r="Q80" s="153">
        <f t="shared" si="10"/>
        <v>0</v>
      </c>
      <c r="R80" s="153">
        <f t="shared" si="6"/>
        <v>0</v>
      </c>
      <c r="S80" s="153">
        <f t="shared" si="7"/>
        <v>0</v>
      </c>
      <c r="T80" s="153">
        <f t="shared" si="8"/>
        <v>0</v>
      </c>
      <c r="U80" s="157">
        <f t="shared" si="9"/>
        <v>0</v>
      </c>
      <c r="V80" s="641"/>
      <c r="W80" s="641"/>
      <c r="X80" s="641"/>
      <c r="Y80" s="641"/>
      <c r="Z80" s="966"/>
      <c r="AA80" s="809"/>
      <c r="AB80" s="966"/>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row>
    <row r="81" spans="1:70" s="22" customFormat="1" ht="47.45" customHeight="1" x14ac:dyDescent="0.2">
      <c r="A81" s="959"/>
      <c r="B81" s="1007"/>
      <c r="C81" s="1004"/>
      <c r="D81" s="960"/>
      <c r="E81" s="954"/>
      <c r="F81" s="656"/>
      <c r="G81" s="614"/>
      <c r="H81" s="614"/>
      <c r="I81" s="980"/>
      <c r="J81" s="612" t="s">
        <v>862</v>
      </c>
      <c r="K81" s="235">
        <v>0.15</v>
      </c>
      <c r="L81" s="230" t="s">
        <v>30</v>
      </c>
      <c r="M81" s="231">
        <v>0.2</v>
      </c>
      <c r="N81" s="231">
        <v>0.5</v>
      </c>
      <c r="O81" s="209">
        <v>0.7</v>
      </c>
      <c r="P81" s="209">
        <v>1</v>
      </c>
      <c r="Q81" s="6">
        <f t="shared" si="10"/>
        <v>0.03</v>
      </c>
      <c r="R81" s="6">
        <f t="shared" si="6"/>
        <v>7.4999999999999997E-2</v>
      </c>
      <c r="S81" s="6">
        <f t="shared" si="7"/>
        <v>0.105</v>
      </c>
      <c r="T81" s="6">
        <f t="shared" si="8"/>
        <v>0.15</v>
      </c>
      <c r="U81" s="141">
        <f t="shared" si="9"/>
        <v>0.15</v>
      </c>
      <c r="V81" s="641"/>
      <c r="W81" s="641"/>
      <c r="X81" s="641"/>
      <c r="Y81" s="641"/>
      <c r="Z81" s="966"/>
      <c r="AA81" s="809"/>
      <c r="AB81" s="966"/>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row>
    <row r="82" spans="1:70" s="22" customFormat="1" ht="28.5" customHeight="1" x14ac:dyDescent="0.2">
      <c r="A82" s="959"/>
      <c r="B82" s="1007"/>
      <c r="C82" s="1004"/>
      <c r="D82" s="960"/>
      <c r="E82" s="954"/>
      <c r="F82" s="656"/>
      <c r="G82" s="614"/>
      <c r="H82" s="614"/>
      <c r="I82" s="980"/>
      <c r="J82" s="612"/>
      <c r="K82" s="232">
        <v>0.15</v>
      </c>
      <c r="L82" s="233" t="s">
        <v>33</v>
      </c>
      <c r="M82" s="234">
        <v>0</v>
      </c>
      <c r="N82" s="234">
        <v>0</v>
      </c>
      <c r="O82" s="211">
        <v>0</v>
      </c>
      <c r="P82" s="211">
        <v>0</v>
      </c>
      <c r="Q82" s="153">
        <f t="shared" si="10"/>
        <v>0</v>
      </c>
      <c r="R82" s="153">
        <f t="shared" si="6"/>
        <v>0</v>
      </c>
      <c r="S82" s="153">
        <f t="shared" si="7"/>
        <v>0</v>
      </c>
      <c r="T82" s="153">
        <f t="shared" si="8"/>
        <v>0</v>
      </c>
      <c r="U82" s="157">
        <f t="shared" si="9"/>
        <v>0</v>
      </c>
      <c r="V82" s="641"/>
      <c r="W82" s="641"/>
      <c r="X82" s="641"/>
      <c r="Y82" s="641"/>
      <c r="Z82" s="966"/>
      <c r="AA82" s="809"/>
      <c r="AB82" s="966"/>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row>
    <row r="83" spans="1:70" s="22" customFormat="1" ht="34.15" customHeight="1" x14ac:dyDescent="0.2">
      <c r="A83" s="959"/>
      <c r="B83" s="1007"/>
      <c r="C83" s="1004"/>
      <c r="D83" s="960"/>
      <c r="E83" s="954"/>
      <c r="F83" s="656"/>
      <c r="G83" s="614"/>
      <c r="H83" s="614"/>
      <c r="I83" s="980"/>
      <c r="J83" s="611" t="s">
        <v>863</v>
      </c>
      <c r="K83" s="235">
        <v>0.15</v>
      </c>
      <c r="L83" s="230" t="s">
        <v>30</v>
      </c>
      <c r="M83" s="231">
        <v>0.2</v>
      </c>
      <c r="N83" s="231">
        <v>0.5</v>
      </c>
      <c r="O83" s="209">
        <v>0.7</v>
      </c>
      <c r="P83" s="209">
        <v>1</v>
      </c>
      <c r="Q83" s="138">
        <f t="shared" si="10"/>
        <v>0.03</v>
      </c>
      <c r="R83" s="138">
        <f t="shared" si="6"/>
        <v>7.4999999999999997E-2</v>
      </c>
      <c r="S83" s="138">
        <f t="shared" si="7"/>
        <v>0.105</v>
      </c>
      <c r="T83" s="138">
        <f t="shared" si="8"/>
        <v>0.15</v>
      </c>
      <c r="U83" s="143">
        <f t="shared" si="9"/>
        <v>0.15</v>
      </c>
      <c r="V83" s="641"/>
      <c r="W83" s="641"/>
      <c r="X83" s="641"/>
      <c r="Y83" s="641"/>
      <c r="Z83" s="966"/>
      <c r="AA83" s="809"/>
      <c r="AB83" s="966"/>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row>
    <row r="84" spans="1:70" s="22" customFormat="1" ht="49.9" customHeight="1" x14ac:dyDescent="0.2">
      <c r="A84" s="959"/>
      <c r="B84" s="1007"/>
      <c r="C84" s="1004"/>
      <c r="D84" s="960"/>
      <c r="E84" s="954"/>
      <c r="F84" s="656"/>
      <c r="G84" s="614"/>
      <c r="H84" s="614"/>
      <c r="I84" s="980"/>
      <c r="J84" s="611"/>
      <c r="K84" s="232">
        <v>0.15</v>
      </c>
      <c r="L84" s="233" t="s">
        <v>33</v>
      </c>
      <c r="M84" s="234">
        <v>0</v>
      </c>
      <c r="N84" s="234">
        <v>0</v>
      </c>
      <c r="O84" s="211">
        <v>0</v>
      </c>
      <c r="P84" s="211">
        <v>0</v>
      </c>
      <c r="Q84" s="153">
        <f t="shared" si="10"/>
        <v>0</v>
      </c>
      <c r="R84" s="153">
        <f t="shared" si="6"/>
        <v>0</v>
      </c>
      <c r="S84" s="153">
        <f t="shared" si="7"/>
        <v>0</v>
      </c>
      <c r="T84" s="153">
        <f t="shared" si="8"/>
        <v>0</v>
      </c>
      <c r="U84" s="157">
        <f t="shared" si="9"/>
        <v>0</v>
      </c>
      <c r="V84" s="641"/>
      <c r="W84" s="641"/>
      <c r="X84" s="641"/>
      <c r="Y84" s="641"/>
      <c r="Z84" s="966"/>
      <c r="AA84" s="809"/>
      <c r="AB84" s="966"/>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row>
    <row r="85" spans="1:70" s="22" customFormat="1" ht="48.6" customHeight="1" x14ac:dyDescent="0.2">
      <c r="A85" s="959"/>
      <c r="B85" s="1007"/>
      <c r="C85" s="1004"/>
      <c r="D85" s="960"/>
      <c r="E85" s="954"/>
      <c r="F85" s="656"/>
      <c r="G85" s="614"/>
      <c r="H85" s="614"/>
      <c r="I85" s="980"/>
      <c r="J85" s="612" t="s">
        <v>864</v>
      </c>
      <c r="K85" s="235">
        <v>0.15</v>
      </c>
      <c r="L85" s="230" t="s">
        <v>30</v>
      </c>
      <c r="M85" s="231">
        <v>0.2</v>
      </c>
      <c r="N85" s="231">
        <v>0.5</v>
      </c>
      <c r="O85" s="209">
        <v>0.7</v>
      </c>
      <c r="P85" s="209">
        <v>1</v>
      </c>
      <c r="Q85" s="6">
        <f t="shared" ref="Q85:Q138" si="11">+SUM(M85:M85)*K85</f>
        <v>0.03</v>
      </c>
      <c r="R85" s="6">
        <f t="shared" ref="R85:R138" si="12">+SUM(N85:N85)*K85</f>
        <v>7.4999999999999997E-2</v>
      </c>
      <c r="S85" s="6">
        <f t="shared" ref="S85:S138" si="13">+SUM(O85:O85)*K85</f>
        <v>0.105</v>
      </c>
      <c r="T85" s="6">
        <f t="shared" si="8"/>
        <v>0.15</v>
      </c>
      <c r="U85" s="141">
        <f t="shared" si="9"/>
        <v>0.15</v>
      </c>
      <c r="V85" s="641"/>
      <c r="W85" s="641"/>
      <c r="X85" s="641"/>
      <c r="Y85" s="641"/>
      <c r="Z85" s="966"/>
      <c r="AA85" s="809"/>
      <c r="AB85" s="966"/>
      <c r="AC85" s="1018" t="s">
        <v>627</v>
      </c>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row>
    <row r="86" spans="1:70" s="22" customFormat="1" ht="34.15" customHeight="1" x14ac:dyDescent="0.2">
      <c r="A86" s="959"/>
      <c r="B86" s="1007"/>
      <c r="C86" s="1004"/>
      <c r="D86" s="960"/>
      <c r="E86" s="954"/>
      <c r="F86" s="656"/>
      <c r="G86" s="614"/>
      <c r="H86" s="614"/>
      <c r="I86" s="980"/>
      <c r="J86" s="612"/>
      <c r="K86" s="232">
        <v>0.15</v>
      </c>
      <c r="L86" s="233" t="s">
        <v>33</v>
      </c>
      <c r="M86" s="234">
        <v>0</v>
      </c>
      <c r="N86" s="234">
        <v>0</v>
      </c>
      <c r="O86" s="211">
        <v>0</v>
      </c>
      <c r="P86" s="211">
        <v>0</v>
      </c>
      <c r="Q86" s="153">
        <f t="shared" si="11"/>
        <v>0</v>
      </c>
      <c r="R86" s="153">
        <f t="shared" si="12"/>
        <v>0</v>
      </c>
      <c r="S86" s="153">
        <f t="shared" si="13"/>
        <v>0</v>
      </c>
      <c r="T86" s="153">
        <f t="shared" si="8"/>
        <v>0</v>
      </c>
      <c r="U86" s="157">
        <f t="shared" si="9"/>
        <v>0</v>
      </c>
      <c r="V86" s="641"/>
      <c r="W86" s="641"/>
      <c r="X86" s="641"/>
      <c r="Y86" s="641"/>
      <c r="Z86" s="966"/>
      <c r="AA86" s="809"/>
      <c r="AB86" s="966"/>
      <c r="AC86" s="1018"/>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row>
    <row r="87" spans="1:70" s="22" customFormat="1" ht="46.9" customHeight="1" x14ac:dyDescent="0.2">
      <c r="A87" s="959"/>
      <c r="B87" s="1007"/>
      <c r="C87" s="1004"/>
      <c r="D87" s="960"/>
      <c r="E87" s="954"/>
      <c r="F87" s="656"/>
      <c r="G87" s="614"/>
      <c r="H87" s="614"/>
      <c r="I87" s="980"/>
      <c r="J87" s="612" t="s">
        <v>847</v>
      </c>
      <c r="K87" s="235">
        <v>0.15</v>
      </c>
      <c r="L87" s="230" t="s">
        <v>30</v>
      </c>
      <c r="M87" s="231">
        <v>0.2</v>
      </c>
      <c r="N87" s="231">
        <v>0.5</v>
      </c>
      <c r="O87" s="209">
        <v>0.7</v>
      </c>
      <c r="P87" s="209">
        <v>1</v>
      </c>
      <c r="Q87" s="6">
        <f t="shared" si="11"/>
        <v>0.03</v>
      </c>
      <c r="R87" s="6">
        <f t="shared" si="12"/>
        <v>7.4999999999999997E-2</v>
      </c>
      <c r="S87" s="6">
        <f t="shared" si="13"/>
        <v>0.105</v>
      </c>
      <c r="T87" s="6">
        <f t="shared" si="8"/>
        <v>0.15</v>
      </c>
      <c r="U87" s="141">
        <f t="shared" si="9"/>
        <v>0.15</v>
      </c>
      <c r="V87" s="641"/>
      <c r="W87" s="641"/>
      <c r="X87" s="641"/>
      <c r="Y87" s="641"/>
      <c r="Z87" s="966"/>
      <c r="AA87" s="809"/>
      <c r="AB87" s="966"/>
      <c r="AC87" s="1018"/>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row>
    <row r="88" spans="1:70" s="22" customFormat="1" ht="48" customHeight="1" x14ac:dyDescent="0.2">
      <c r="A88" s="959"/>
      <c r="B88" s="1007"/>
      <c r="C88" s="1004"/>
      <c r="D88" s="960"/>
      <c r="E88" s="954"/>
      <c r="F88" s="656"/>
      <c r="G88" s="614"/>
      <c r="H88" s="614"/>
      <c r="I88" s="980"/>
      <c r="J88" s="612"/>
      <c r="K88" s="232">
        <v>0.15</v>
      </c>
      <c r="L88" s="233" t="s">
        <v>33</v>
      </c>
      <c r="M88" s="234">
        <v>0</v>
      </c>
      <c r="N88" s="234">
        <v>0</v>
      </c>
      <c r="O88" s="211">
        <v>0</v>
      </c>
      <c r="P88" s="211">
        <v>0</v>
      </c>
      <c r="Q88" s="153">
        <f t="shared" si="11"/>
        <v>0</v>
      </c>
      <c r="R88" s="153">
        <f t="shared" si="12"/>
        <v>0</v>
      </c>
      <c r="S88" s="153">
        <f t="shared" si="13"/>
        <v>0</v>
      </c>
      <c r="T88" s="153">
        <f t="shared" si="8"/>
        <v>0</v>
      </c>
      <c r="U88" s="157">
        <f t="shared" si="9"/>
        <v>0</v>
      </c>
      <c r="V88" s="641"/>
      <c r="W88" s="641"/>
      <c r="X88" s="641"/>
      <c r="Y88" s="641"/>
      <c r="Z88" s="966"/>
      <c r="AA88" s="809"/>
      <c r="AB88" s="966"/>
      <c r="AC88" s="1018"/>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row>
    <row r="89" spans="1:70" s="22" customFormat="1" ht="49.9" customHeight="1" x14ac:dyDescent="0.2">
      <c r="A89" s="959"/>
      <c r="B89" s="1007"/>
      <c r="C89" s="1004"/>
      <c r="D89" s="960"/>
      <c r="E89" s="954"/>
      <c r="F89" s="656"/>
      <c r="G89" s="614"/>
      <c r="H89" s="614"/>
      <c r="I89" s="980"/>
      <c r="J89" s="612" t="s">
        <v>840</v>
      </c>
      <c r="K89" s="235">
        <v>0.2</v>
      </c>
      <c r="L89" s="230" t="s">
        <v>30</v>
      </c>
      <c r="M89" s="231">
        <v>0.2</v>
      </c>
      <c r="N89" s="231">
        <v>0.5</v>
      </c>
      <c r="O89" s="209">
        <v>0.7</v>
      </c>
      <c r="P89" s="209">
        <v>1</v>
      </c>
      <c r="Q89" s="6">
        <f t="shared" si="11"/>
        <v>4.0000000000000008E-2</v>
      </c>
      <c r="R89" s="6">
        <f t="shared" si="12"/>
        <v>0.1</v>
      </c>
      <c r="S89" s="6">
        <f t="shared" si="13"/>
        <v>0.13999999999999999</v>
      </c>
      <c r="T89" s="6">
        <f t="shared" si="8"/>
        <v>0.2</v>
      </c>
      <c r="U89" s="141">
        <f t="shared" si="9"/>
        <v>0.2</v>
      </c>
      <c r="V89" s="641"/>
      <c r="W89" s="641"/>
      <c r="X89" s="641"/>
      <c r="Y89" s="641"/>
      <c r="Z89" s="966"/>
      <c r="AA89" s="809"/>
      <c r="AB89" s="966"/>
      <c r="AC89" s="1018"/>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row>
    <row r="90" spans="1:70" s="22" customFormat="1" ht="39" customHeight="1" x14ac:dyDescent="0.2">
      <c r="A90" s="959"/>
      <c r="B90" s="1007"/>
      <c r="C90" s="1004"/>
      <c r="D90" s="960"/>
      <c r="E90" s="955"/>
      <c r="F90" s="657"/>
      <c r="G90" s="614"/>
      <c r="H90" s="614"/>
      <c r="I90" s="980"/>
      <c r="J90" s="612"/>
      <c r="K90" s="232">
        <v>0.2</v>
      </c>
      <c r="L90" s="233" t="s">
        <v>33</v>
      </c>
      <c r="M90" s="234">
        <v>0</v>
      </c>
      <c r="N90" s="234">
        <v>0</v>
      </c>
      <c r="O90" s="211">
        <v>0</v>
      </c>
      <c r="P90" s="211">
        <v>0</v>
      </c>
      <c r="Q90" s="153">
        <f t="shared" si="11"/>
        <v>0</v>
      </c>
      <c r="R90" s="153">
        <f t="shared" si="12"/>
        <v>0</v>
      </c>
      <c r="S90" s="153">
        <f t="shared" si="13"/>
        <v>0</v>
      </c>
      <c r="T90" s="153">
        <f t="shared" si="8"/>
        <v>0</v>
      </c>
      <c r="U90" s="157">
        <f t="shared" si="9"/>
        <v>0</v>
      </c>
      <c r="V90" s="641"/>
      <c r="W90" s="641"/>
      <c r="X90" s="641"/>
      <c r="Y90" s="641"/>
      <c r="Z90" s="966"/>
      <c r="AA90" s="809"/>
      <c r="AB90" s="966"/>
      <c r="AC90" s="1018"/>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row>
    <row r="91" spans="1:70" s="22" customFormat="1" ht="25.9" customHeight="1" x14ac:dyDescent="0.2">
      <c r="A91" s="959"/>
      <c r="B91" s="1007"/>
      <c r="C91" s="1004"/>
      <c r="D91" s="960" t="s">
        <v>489</v>
      </c>
      <c r="E91" s="953" t="s">
        <v>1123</v>
      </c>
      <c r="F91" s="655">
        <v>132</v>
      </c>
      <c r="G91" s="614" t="s">
        <v>490</v>
      </c>
      <c r="H91" s="614" t="s">
        <v>491</v>
      </c>
      <c r="I91" s="979">
        <v>0</v>
      </c>
      <c r="J91" s="612" t="s">
        <v>841</v>
      </c>
      <c r="K91" s="235">
        <v>0.1</v>
      </c>
      <c r="L91" s="230" t="s">
        <v>30</v>
      </c>
      <c r="M91" s="231">
        <v>1</v>
      </c>
      <c r="N91" s="231">
        <v>1</v>
      </c>
      <c r="O91" s="209">
        <v>1</v>
      </c>
      <c r="P91" s="209">
        <v>1</v>
      </c>
      <c r="Q91" s="6">
        <f t="shared" si="11"/>
        <v>0.1</v>
      </c>
      <c r="R91" s="6">
        <f t="shared" si="12"/>
        <v>0.1</v>
      </c>
      <c r="S91" s="6">
        <f t="shared" si="13"/>
        <v>0.1</v>
      </c>
      <c r="T91" s="6">
        <f t="shared" si="8"/>
        <v>0.1</v>
      </c>
      <c r="U91" s="141">
        <f t="shared" si="9"/>
        <v>0.1</v>
      </c>
      <c r="V91" s="641">
        <v>0</v>
      </c>
      <c r="W91" s="641">
        <v>0</v>
      </c>
      <c r="X91" s="641">
        <v>0</v>
      </c>
      <c r="Y91" s="641">
        <v>0</v>
      </c>
      <c r="Z91" s="966"/>
      <c r="AA91" s="809"/>
      <c r="AB91" s="966"/>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row>
    <row r="92" spans="1:70" s="22" customFormat="1" ht="26.45" customHeight="1" x14ac:dyDescent="0.2">
      <c r="A92" s="959"/>
      <c r="B92" s="1007"/>
      <c r="C92" s="1004"/>
      <c r="D92" s="960"/>
      <c r="E92" s="954"/>
      <c r="F92" s="656"/>
      <c r="G92" s="614"/>
      <c r="H92" s="614"/>
      <c r="I92" s="980"/>
      <c r="J92" s="612"/>
      <c r="K92" s="232">
        <v>0.1</v>
      </c>
      <c r="L92" s="233" t="s">
        <v>33</v>
      </c>
      <c r="M92" s="234">
        <v>0</v>
      </c>
      <c r="N92" s="234">
        <v>0</v>
      </c>
      <c r="O92" s="211">
        <v>1</v>
      </c>
      <c r="P92" s="211">
        <v>0</v>
      </c>
      <c r="Q92" s="153">
        <f t="shared" si="11"/>
        <v>0</v>
      </c>
      <c r="R92" s="153">
        <f t="shared" si="12"/>
        <v>0</v>
      </c>
      <c r="S92" s="153">
        <f t="shared" si="13"/>
        <v>0.1</v>
      </c>
      <c r="T92" s="153">
        <f t="shared" si="8"/>
        <v>0</v>
      </c>
      <c r="U92" s="157">
        <f t="shared" si="9"/>
        <v>0.1</v>
      </c>
      <c r="V92" s="641"/>
      <c r="W92" s="641"/>
      <c r="X92" s="641"/>
      <c r="Y92" s="641"/>
      <c r="Z92" s="966"/>
      <c r="AA92" s="809"/>
      <c r="AB92" s="966"/>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row>
    <row r="93" spans="1:70" s="22" customFormat="1" ht="25.9" customHeight="1" x14ac:dyDescent="0.2">
      <c r="A93" s="959"/>
      <c r="B93" s="1007"/>
      <c r="C93" s="1004"/>
      <c r="D93" s="960"/>
      <c r="E93" s="954"/>
      <c r="F93" s="656"/>
      <c r="G93" s="614"/>
      <c r="H93" s="614"/>
      <c r="I93" s="980"/>
      <c r="J93" s="612" t="s">
        <v>842</v>
      </c>
      <c r="K93" s="235">
        <v>0.2</v>
      </c>
      <c r="L93" s="230" t="s">
        <v>30</v>
      </c>
      <c r="M93" s="231">
        <v>0.7</v>
      </c>
      <c r="N93" s="231">
        <v>1</v>
      </c>
      <c r="O93" s="209">
        <v>1</v>
      </c>
      <c r="P93" s="209">
        <v>1</v>
      </c>
      <c r="Q93" s="6">
        <f t="shared" si="11"/>
        <v>0.13999999999999999</v>
      </c>
      <c r="R93" s="6">
        <f t="shared" si="12"/>
        <v>0.2</v>
      </c>
      <c r="S93" s="6">
        <f t="shared" si="13"/>
        <v>0.2</v>
      </c>
      <c r="T93" s="6">
        <f t="shared" si="8"/>
        <v>0.2</v>
      </c>
      <c r="U93" s="141">
        <f t="shared" si="9"/>
        <v>0.2</v>
      </c>
      <c r="V93" s="641"/>
      <c r="W93" s="641"/>
      <c r="X93" s="641"/>
      <c r="Y93" s="641"/>
      <c r="Z93" s="966"/>
      <c r="AA93" s="809"/>
      <c r="AB93" s="966"/>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row>
    <row r="94" spans="1:70" s="22" customFormat="1" ht="14.45" customHeight="1" x14ac:dyDescent="0.2">
      <c r="A94" s="959"/>
      <c r="B94" s="1007"/>
      <c r="C94" s="1004"/>
      <c r="D94" s="960"/>
      <c r="E94" s="954"/>
      <c r="F94" s="656"/>
      <c r="G94" s="614"/>
      <c r="H94" s="614"/>
      <c r="I94" s="980"/>
      <c r="J94" s="612"/>
      <c r="K94" s="232">
        <v>0.2</v>
      </c>
      <c r="L94" s="233" t="s">
        <v>33</v>
      </c>
      <c r="M94" s="234">
        <v>0</v>
      </c>
      <c r="N94" s="234">
        <v>0</v>
      </c>
      <c r="O94" s="211">
        <v>0</v>
      </c>
      <c r="P94" s="211">
        <v>0</v>
      </c>
      <c r="Q94" s="153">
        <f t="shared" si="11"/>
        <v>0</v>
      </c>
      <c r="R94" s="153">
        <f t="shared" si="12"/>
        <v>0</v>
      </c>
      <c r="S94" s="153">
        <f t="shared" si="13"/>
        <v>0</v>
      </c>
      <c r="T94" s="153">
        <f t="shared" si="8"/>
        <v>0</v>
      </c>
      <c r="U94" s="157">
        <f t="shared" si="9"/>
        <v>0</v>
      </c>
      <c r="V94" s="641"/>
      <c r="W94" s="641"/>
      <c r="X94" s="641"/>
      <c r="Y94" s="641"/>
      <c r="Z94" s="966"/>
      <c r="AA94" s="809"/>
      <c r="AB94" s="966"/>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row>
    <row r="95" spans="1:70" s="22" customFormat="1" ht="49.9" customHeight="1" x14ac:dyDescent="0.2">
      <c r="A95" s="959"/>
      <c r="B95" s="1007"/>
      <c r="C95" s="1004"/>
      <c r="D95" s="960"/>
      <c r="E95" s="954"/>
      <c r="F95" s="656"/>
      <c r="G95" s="614"/>
      <c r="H95" s="614"/>
      <c r="I95" s="980"/>
      <c r="J95" s="542" t="s">
        <v>843</v>
      </c>
      <c r="K95" s="229">
        <v>0.2</v>
      </c>
      <c r="L95" s="230" t="s">
        <v>30</v>
      </c>
      <c r="M95" s="271">
        <v>0.2</v>
      </c>
      <c r="N95" s="271">
        <v>0.4</v>
      </c>
      <c r="O95" s="187">
        <v>0.6</v>
      </c>
      <c r="P95" s="187">
        <v>1</v>
      </c>
      <c r="Q95" s="299">
        <f t="shared" si="11"/>
        <v>4.0000000000000008E-2</v>
      </c>
      <c r="R95" s="299">
        <f t="shared" si="12"/>
        <v>8.0000000000000016E-2</v>
      </c>
      <c r="S95" s="299">
        <f t="shared" si="13"/>
        <v>0.12</v>
      </c>
      <c r="T95" s="299">
        <f t="shared" si="8"/>
        <v>0.2</v>
      </c>
      <c r="U95" s="300">
        <f t="shared" si="9"/>
        <v>0.2</v>
      </c>
      <c r="V95" s="641"/>
      <c r="W95" s="641"/>
      <c r="X95" s="641"/>
      <c r="Y95" s="641"/>
      <c r="Z95" s="966"/>
      <c r="AA95" s="809"/>
      <c r="AB95" s="966"/>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row>
    <row r="96" spans="1:70" s="22" customFormat="1" ht="25.9" customHeight="1" x14ac:dyDescent="0.2">
      <c r="A96" s="959"/>
      <c r="B96" s="1007"/>
      <c r="C96" s="1004"/>
      <c r="D96" s="960"/>
      <c r="E96" s="954"/>
      <c r="F96" s="656"/>
      <c r="G96" s="614"/>
      <c r="H96" s="614"/>
      <c r="I96" s="980"/>
      <c r="J96" s="543"/>
      <c r="K96" s="232">
        <v>0.2</v>
      </c>
      <c r="L96" s="233" t="s">
        <v>33</v>
      </c>
      <c r="M96" s="234">
        <v>0</v>
      </c>
      <c r="N96" s="234">
        <v>0</v>
      </c>
      <c r="O96" s="211">
        <v>0</v>
      </c>
      <c r="P96" s="211">
        <v>0</v>
      </c>
      <c r="Q96" s="153">
        <f>+SUM(M96:M96)*K96</f>
        <v>0</v>
      </c>
      <c r="R96" s="153">
        <f>+SUM(N96:N96)*K96</f>
        <v>0</v>
      </c>
      <c r="S96" s="153">
        <f>+SUM(O96:O96)*K96</f>
        <v>0</v>
      </c>
      <c r="T96" s="153">
        <f t="shared" si="8"/>
        <v>0</v>
      </c>
      <c r="U96" s="157">
        <f t="shared" si="9"/>
        <v>0</v>
      </c>
      <c r="V96" s="641"/>
      <c r="W96" s="641"/>
      <c r="X96" s="641"/>
      <c r="Y96" s="641"/>
      <c r="Z96" s="966"/>
      <c r="AA96" s="809"/>
      <c r="AB96" s="966"/>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row>
    <row r="97" spans="1:70" s="22" customFormat="1" ht="18.600000000000001" customHeight="1" x14ac:dyDescent="0.2">
      <c r="A97" s="959"/>
      <c r="B97" s="1007"/>
      <c r="C97" s="1004"/>
      <c r="D97" s="960"/>
      <c r="E97" s="954"/>
      <c r="F97" s="656"/>
      <c r="G97" s="614"/>
      <c r="H97" s="614"/>
      <c r="I97" s="980"/>
      <c r="J97" s="542" t="s">
        <v>844</v>
      </c>
      <c r="K97" s="229">
        <v>0.25</v>
      </c>
      <c r="L97" s="230" t="s">
        <v>30</v>
      </c>
      <c r="M97" s="271">
        <v>0.25</v>
      </c>
      <c r="N97" s="271">
        <v>0.5</v>
      </c>
      <c r="O97" s="187">
        <v>1</v>
      </c>
      <c r="P97" s="187">
        <v>1</v>
      </c>
      <c r="Q97" s="299">
        <f>+SUM(M97:M97)*K97</f>
        <v>6.25E-2</v>
      </c>
      <c r="R97" s="299">
        <f>+SUM(N97:N97)*K97</f>
        <v>0.125</v>
      </c>
      <c r="S97" s="299">
        <f>+SUM(O97:O97)*K97</f>
        <v>0.25</v>
      </c>
      <c r="T97" s="299">
        <f>+SUM(P97:P97)*K97</f>
        <v>0.25</v>
      </c>
      <c r="U97" s="300">
        <f>+MAX(Q97:T97)</f>
        <v>0.25</v>
      </c>
      <c r="V97" s="641"/>
      <c r="W97" s="641"/>
      <c r="X97" s="641"/>
      <c r="Y97" s="641"/>
      <c r="Z97" s="966"/>
      <c r="AA97" s="809"/>
      <c r="AB97" s="966"/>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row>
    <row r="98" spans="1:70" s="22" customFormat="1" ht="49.9" customHeight="1" x14ac:dyDescent="0.2">
      <c r="A98" s="959"/>
      <c r="B98" s="1007"/>
      <c r="C98" s="1004"/>
      <c r="D98" s="960"/>
      <c r="E98" s="954"/>
      <c r="F98" s="656"/>
      <c r="G98" s="614"/>
      <c r="H98" s="614"/>
      <c r="I98" s="980"/>
      <c r="J98" s="543"/>
      <c r="K98" s="232">
        <v>0.25</v>
      </c>
      <c r="L98" s="233" t="s">
        <v>33</v>
      </c>
      <c r="M98" s="234">
        <v>0</v>
      </c>
      <c r="N98" s="234">
        <v>0</v>
      </c>
      <c r="O98" s="211">
        <v>0</v>
      </c>
      <c r="P98" s="211">
        <v>0</v>
      </c>
      <c r="Q98" s="153">
        <f>+SUM(M98:M98)*K98</f>
        <v>0</v>
      </c>
      <c r="R98" s="153">
        <f>+SUM(N98:N98)*K98</f>
        <v>0</v>
      </c>
      <c r="S98" s="153">
        <f>+SUM(O98:O98)*K98</f>
        <v>0</v>
      </c>
      <c r="T98" s="153">
        <f>+SUM(P98:P98)*K98</f>
        <v>0</v>
      </c>
      <c r="U98" s="157">
        <f>+MAX(Q98:T98)</f>
        <v>0</v>
      </c>
      <c r="V98" s="641"/>
      <c r="W98" s="641"/>
      <c r="X98" s="641"/>
      <c r="Y98" s="641"/>
      <c r="Z98" s="966"/>
      <c r="AA98" s="809"/>
      <c r="AB98" s="966"/>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row>
    <row r="99" spans="1:70" s="22" customFormat="1" ht="37.9" customHeight="1" x14ac:dyDescent="0.2">
      <c r="A99" s="959"/>
      <c r="B99" s="1007"/>
      <c r="C99" s="1004"/>
      <c r="D99" s="960"/>
      <c r="E99" s="954"/>
      <c r="F99" s="656"/>
      <c r="G99" s="614"/>
      <c r="H99" s="614"/>
      <c r="I99" s="980"/>
      <c r="J99" s="542" t="s">
        <v>845</v>
      </c>
      <c r="K99" s="229">
        <v>0.25</v>
      </c>
      <c r="L99" s="230" t="s">
        <v>30</v>
      </c>
      <c r="M99" s="271">
        <v>0.2</v>
      </c>
      <c r="N99" s="271">
        <v>0.5</v>
      </c>
      <c r="O99" s="187">
        <v>0.8</v>
      </c>
      <c r="P99" s="187">
        <v>1</v>
      </c>
      <c r="Q99" s="299">
        <f>+SUM(M99:M99)*K99</f>
        <v>0.05</v>
      </c>
      <c r="R99" s="299">
        <f>+SUM(N99:N99)*K99</f>
        <v>0.125</v>
      </c>
      <c r="S99" s="299">
        <f>+SUM(O99:O99)*K99</f>
        <v>0.2</v>
      </c>
      <c r="T99" s="299">
        <f t="shared" si="8"/>
        <v>0.25</v>
      </c>
      <c r="U99" s="300">
        <f t="shared" si="9"/>
        <v>0.25</v>
      </c>
      <c r="V99" s="641"/>
      <c r="W99" s="641"/>
      <c r="X99" s="641"/>
      <c r="Y99" s="641"/>
      <c r="Z99" s="966"/>
      <c r="AA99" s="809"/>
      <c r="AB99" s="966"/>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row>
    <row r="100" spans="1:70" s="22" customFormat="1" ht="18.600000000000001" customHeight="1" x14ac:dyDescent="0.2">
      <c r="A100" s="959"/>
      <c r="B100" s="1007"/>
      <c r="C100" s="1004"/>
      <c r="D100" s="960"/>
      <c r="E100" s="954"/>
      <c r="F100" s="656"/>
      <c r="G100" s="614"/>
      <c r="H100" s="614"/>
      <c r="I100" s="980"/>
      <c r="J100" s="543"/>
      <c r="K100" s="232">
        <v>0.25</v>
      </c>
      <c r="L100" s="233" t="s">
        <v>33</v>
      </c>
      <c r="M100" s="234">
        <v>0</v>
      </c>
      <c r="N100" s="234">
        <v>0</v>
      </c>
      <c r="O100" s="301">
        <v>0</v>
      </c>
      <c r="P100" s="301">
        <v>0</v>
      </c>
      <c r="Q100" s="299">
        <f>+SUM(M100:M100)*K100</f>
        <v>0</v>
      </c>
      <c r="R100" s="299">
        <f>+SUM(N100:N100)*K100</f>
        <v>0</v>
      </c>
      <c r="S100" s="299">
        <f>+SUM(O100:O100)*K100</f>
        <v>0</v>
      </c>
      <c r="T100" s="299"/>
      <c r="U100" s="300"/>
      <c r="V100" s="641"/>
      <c r="W100" s="641"/>
      <c r="X100" s="641"/>
      <c r="Y100" s="641"/>
      <c r="Z100" s="966"/>
      <c r="AA100" s="809"/>
      <c r="AB100" s="966"/>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row>
    <row r="101" spans="1:70" s="22" customFormat="1" ht="37.9" customHeight="1" x14ac:dyDescent="0.2">
      <c r="A101" s="959"/>
      <c r="B101" s="1007"/>
      <c r="C101" s="1004"/>
      <c r="D101" s="960" t="s">
        <v>492</v>
      </c>
      <c r="E101" s="560" t="s">
        <v>825</v>
      </c>
      <c r="F101" s="984">
        <v>133</v>
      </c>
      <c r="G101" s="562" t="s">
        <v>493</v>
      </c>
      <c r="H101" s="1019" t="s">
        <v>494</v>
      </c>
      <c r="I101" s="1012">
        <f>+W101</f>
        <v>0</v>
      </c>
      <c r="J101" s="612" t="s">
        <v>495</v>
      </c>
      <c r="K101" s="235">
        <v>0.2</v>
      </c>
      <c r="L101" s="230" t="s">
        <v>30</v>
      </c>
      <c r="M101" s="231">
        <v>0.5</v>
      </c>
      <c r="N101" s="231">
        <v>1</v>
      </c>
      <c r="O101" s="209">
        <v>1</v>
      </c>
      <c r="P101" s="209">
        <v>1</v>
      </c>
      <c r="Q101" s="6">
        <f t="shared" si="11"/>
        <v>0.1</v>
      </c>
      <c r="R101" s="6">
        <f t="shared" si="12"/>
        <v>0.2</v>
      </c>
      <c r="S101" s="6">
        <f t="shared" si="13"/>
        <v>0.2</v>
      </c>
      <c r="T101" s="6">
        <f t="shared" si="8"/>
        <v>0.2</v>
      </c>
      <c r="U101" s="141">
        <f t="shared" si="9"/>
        <v>0.2</v>
      </c>
      <c r="V101" s="641">
        <f>+Q102+Q104+Q106+Q108</f>
        <v>0</v>
      </c>
      <c r="W101" s="641">
        <f>+R102+R104+R106+R108</f>
        <v>0</v>
      </c>
      <c r="X101" s="641">
        <f>+S102+S104+S106+S108</f>
        <v>0</v>
      </c>
      <c r="Y101" s="641">
        <f>+T102+T104+T106+T108</f>
        <v>0</v>
      </c>
      <c r="Z101" s="966"/>
      <c r="AA101" s="809"/>
      <c r="AB101" s="966"/>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row>
    <row r="102" spans="1:70" s="22" customFormat="1" ht="28.9" customHeight="1" x14ac:dyDescent="0.2">
      <c r="A102" s="959"/>
      <c r="B102" s="1007"/>
      <c r="C102" s="1004"/>
      <c r="D102" s="960"/>
      <c r="E102" s="561"/>
      <c r="F102" s="985"/>
      <c r="G102" s="562"/>
      <c r="H102" s="1019"/>
      <c r="I102" s="1013"/>
      <c r="J102" s="612"/>
      <c r="K102" s="232">
        <v>0.2</v>
      </c>
      <c r="L102" s="233" t="s">
        <v>33</v>
      </c>
      <c r="M102" s="234">
        <v>0</v>
      </c>
      <c r="N102" s="234">
        <v>0</v>
      </c>
      <c r="O102" s="211">
        <v>0</v>
      </c>
      <c r="P102" s="211">
        <v>0</v>
      </c>
      <c r="Q102" s="153">
        <f t="shared" si="11"/>
        <v>0</v>
      </c>
      <c r="R102" s="153">
        <f t="shared" si="12"/>
        <v>0</v>
      </c>
      <c r="S102" s="153">
        <f t="shared" si="13"/>
        <v>0</v>
      </c>
      <c r="T102" s="153">
        <f t="shared" si="8"/>
        <v>0</v>
      </c>
      <c r="U102" s="157">
        <f t="shared" si="9"/>
        <v>0</v>
      </c>
      <c r="V102" s="641"/>
      <c r="W102" s="641"/>
      <c r="X102" s="641"/>
      <c r="Y102" s="641"/>
      <c r="Z102" s="966"/>
      <c r="AA102" s="809"/>
      <c r="AB102" s="966"/>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row>
    <row r="103" spans="1:70" s="22" customFormat="1" ht="49.9" customHeight="1" x14ac:dyDescent="0.2">
      <c r="A103" s="959"/>
      <c r="B103" s="1007"/>
      <c r="C103" s="1004"/>
      <c r="D103" s="960"/>
      <c r="E103" s="561"/>
      <c r="F103" s="985"/>
      <c r="G103" s="562"/>
      <c r="H103" s="1019"/>
      <c r="I103" s="1013"/>
      <c r="J103" s="612" t="s">
        <v>496</v>
      </c>
      <c r="K103" s="235">
        <v>0.2</v>
      </c>
      <c r="L103" s="230" t="s">
        <v>30</v>
      </c>
      <c r="M103" s="231">
        <v>0.2</v>
      </c>
      <c r="N103" s="231">
        <v>0.8</v>
      </c>
      <c r="O103" s="209">
        <v>1</v>
      </c>
      <c r="P103" s="209">
        <v>1</v>
      </c>
      <c r="Q103" s="6">
        <f t="shared" si="11"/>
        <v>4.0000000000000008E-2</v>
      </c>
      <c r="R103" s="6">
        <f t="shared" si="12"/>
        <v>0.16000000000000003</v>
      </c>
      <c r="S103" s="6">
        <f t="shared" si="13"/>
        <v>0.2</v>
      </c>
      <c r="T103" s="6">
        <f t="shared" si="8"/>
        <v>0.2</v>
      </c>
      <c r="U103" s="141">
        <f t="shared" si="9"/>
        <v>0.2</v>
      </c>
      <c r="V103" s="641"/>
      <c r="W103" s="641"/>
      <c r="X103" s="641"/>
      <c r="Y103" s="641"/>
      <c r="Z103" s="966"/>
      <c r="AA103" s="809"/>
      <c r="AB103" s="966"/>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row>
    <row r="104" spans="1:70" s="22" customFormat="1" ht="18.600000000000001" customHeight="1" x14ac:dyDescent="0.2">
      <c r="A104" s="959"/>
      <c r="B104" s="1007"/>
      <c r="C104" s="1004"/>
      <c r="D104" s="960"/>
      <c r="E104" s="561"/>
      <c r="F104" s="985"/>
      <c r="G104" s="562"/>
      <c r="H104" s="1019"/>
      <c r="I104" s="1013"/>
      <c r="J104" s="612"/>
      <c r="K104" s="232">
        <v>0.2</v>
      </c>
      <c r="L104" s="233" t="s">
        <v>33</v>
      </c>
      <c r="M104" s="234">
        <v>0</v>
      </c>
      <c r="N104" s="234">
        <v>0</v>
      </c>
      <c r="O104" s="211">
        <v>0</v>
      </c>
      <c r="P104" s="211">
        <v>0</v>
      </c>
      <c r="Q104" s="153">
        <f t="shared" si="11"/>
        <v>0</v>
      </c>
      <c r="R104" s="153">
        <f t="shared" si="12"/>
        <v>0</v>
      </c>
      <c r="S104" s="153">
        <f t="shared" si="13"/>
        <v>0</v>
      </c>
      <c r="T104" s="153">
        <f t="shared" si="8"/>
        <v>0</v>
      </c>
      <c r="U104" s="157">
        <f t="shared" si="9"/>
        <v>0</v>
      </c>
      <c r="V104" s="641"/>
      <c r="W104" s="641"/>
      <c r="X104" s="641"/>
      <c r="Y104" s="641"/>
      <c r="Z104" s="966"/>
      <c r="AA104" s="809"/>
      <c r="AB104" s="966"/>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row>
    <row r="105" spans="1:70" s="22" customFormat="1" ht="49.9" customHeight="1" x14ac:dyDescent="0.2">
      <c r="A105" s="959"/>
      <c r="B105" s="1007"/>
      <c r="C105" s="1004"/>
      <c r="D105" s="960"/>
      <c r="E105" s="561"/>
      <c r="F105" s="985"/>
      <c r="G105" s="562"/>
      <c r="H105" s="1019"/>
      <c r="I105" s="1013"/>
      <c r="J105" s="612" t="s">
        <v>497</v>
      </c>
      <c r="K105" s="235">
        <v>0.5</v>
      </c>
      <c r="L105" s="230" t="s">
        <v>30</v>
      </c>
      <c r="M105" s="231">
        <v>0.5</v>
      </c>
      <c r="N105" s="231">
        <v>0.8</v>
      </c>
      <c r="O105" s="209">
        <v>1</v>
      </c>
      <c r="P105" s="209">
        <v>1</v>
      </c>
      <c r="Q105" s="6">
        <f t="shared" si="11"/>
        <v>0.25</v>
      </c>
      <c r="R105" s="6">
        <f t="shared" si="12"/>
        <v>0.4</v>
      </c>
      <c r="S105" s="6">
        <f t="shared" si="13"/>
        <v>0.5</v>
      </c>
      <c r="T105" s="6">
        <f t="shared" si="8"/>
        <v>0.5</v>
      </c>
      <c r="U105" s="141">
        <f t="shared" si="9"/>
        <v>0.5</v>
      </c>
      <c r="V105" s="641"/>
      <c r="W105" s="641"/>
      <c r="X105" s="641"/>
      <c r="Y105" s="641"/>
      <c r="Z105" s="966"/>
      <c r="AA105" s="809"/>
      <c r="AB105" s="966"/>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row>
    <row r="106" spans="1:70" s="22" customFormat="1" ht="49.9" customHeight="1" x14ac:dyDescent="0.2">
      <c r="A106" s="959"/>
      <c r="B106" s="1007"/>
      <c r="C106" s="1004"/>
      <c r="D106" s="960"/>
      <c r="E106" s="561"/>
      <c r="F106" s="985"/>
      <c r="G106" s="562"/>
      <c r="H106" s="1019"/>
      <c r="I106" s="1013"/>
      <c r="J106" s="612"/>
      <c r="K106" s="232">
        <v>0.5</v>
      </c>
      <c r="L106" s="233" t="s">
        <v>33</v>
      </c>
      <c r="M106" s="234">
        <v>0</v>
      </c>
      <c r="N106" s="234">
        <v>0</v>
      </c>
      <c r="O106" s="211">
        <v>0</v>
      </c>
      <c r="P106" s="211">
        <v>0</v>
      </c>
      <c r="Q106" s="153">
        <f t="shared" si="11"/>
        <v>0</v>
      </c>
      <c r="R106" s="153">
        <f t="shared" si="12"/>
        <v>0</v>
      </c>
      <c r="S106" s="153">
        <f t="shared" si="13"/>
        <v>0</v>
      </c>
      <c r="T106" s="153">
        <f t="shared" si="8"/>
        <v>0</v>
      </c>
      <c r="U106" s="157">
        <f t="shared" si="9"/>
        <v>0</v>
      </c>
      <c r="V106" s="641"/>
      <c r="W106" s="641"/>
      <c r="X106" s="641"/>
      <c r="Y106" s="641"/>
      <c r="Z106" s="966"/>
      <c r="AA106" s="809"/>
      <c r="AB106" s="966"/>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row>
    <row r="107" spans="1:70" s="22" customFormat="1" ht="33" customHeight="1" x14ac:dyDescent="0.2">
      <c r="A107" s="959"/>
      <c r="B107" s="1007"/>
      <c r="C107" s="1004"/>
      <c r="D107" s="960"/>
      <c r="E107" s="561"/>
      <c r="F107" s="985"/>
      <c r="G107" s="562"/>
      <c r="H107" s="1019"/>
      <c r="I107" s="1013"/>
      <c r="J107" s="612" t="s">
        <v>498</v>
      </c>
      <c r="K107" s="235">
        <v>0.1</v>
      </c>
      <c r="L107" s="230" t="s">
        <v>30</v>
      </c>
      <c r="M107" s="231">
        <v>0</v>
      </c>
      <c r="N107" s="231">
        <v>0</v>
      </c>
      <c r="O107" s="209">
        <v>0</v>
      </c>
      <c r="P107" s="209">
        <v>1</v>
      </c>
      <c r="Q107" s="6">
        <f t="shared" si="11"/>
        <v>0</v>
      </c>
      <c r="R107" s="6">
        <f t="shared" si="12"/>
        <v>0</v>
      </c>
      <c r="S107" s="6">
        <f t="shared" si="13"/>
        <v>0</v>
      </c>
      <c r="T107" s="6">
        <f t="shared" si="8"/>
        <v>0.1</v>
      </c>
      <c r="U107" s="141">
        <f t="shared" si="9"/>
        <v>0.1</v>
      </c>
      <c r="V107" s="641"/>
      <c r="W107" s="641"/>
      <c r="X107" s="641"/>
      <c r="Y107" s="641"/>
      <c r="Z107" s="966"/>
      <c r="AA107" s="809"/>
      <c r="AB107" s="966"/>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row>
    <row r="108" spans="1:70" s="22" customFormat="1" ht="30.6" customHeight="1" x14ac:dyDescent="0.2">
      <c r="A108" s="959"/>
      <c r="B108" s="1007"/>
      <c r="C108" s="1004"/>
      <c r="D108" s="960"/>
      <c r="E108" s="593"/>
      <c r="F108" s="986"/>
      <c r="G108" s="562"/>
      <c r="H108" s="1019"/>
      <c r="I108" s="1013"/>
      <c r="J108" s="612"/>
      <c r="K108" s="232">
        <v>0.1</v>
      </c>
      <c r="L108" s="233" t="s">
        <v>33</v>
      </c>
      <c r="M108" s="234">
        <v>0</v>
      </c>
      <c r="N108" s="234">
        <v>0</v>
      </c>
      <c r="O108" s="211">
        <v>0</v>
      </c>
      <c r="P108" s="211">
        <v>0</v>
      </c>
      <c r="Q108" s="153">
        <f t="shared" si="11"/>
        <v>0</v>
      </c>
      <c r="R108" s="153">
        <f t="shared" si="12"/>
        <v>0</v>
      </c>
      <c r="S108" s="153">
        <f t="shared" si="13"/>
        <v>0</v>
      </c>
      <c r="T108" s="153">
        <f t="shared" si="8"/>
        <v>0</v>
      </c>
      <c r="U108" s="157">
        <f t="shared" si="9"/>
        <v>0</v>
      </c>
      <c r="V108" s="641"/>
      <c r="W108" s="641"/>
      <c r="X108" s="641"/>
      <c r="Y108" s="641"/>
      <c r="Z108" s="966"/>
      <c r="AA108" s="809"/>
      <c r="AB108" s="966"/>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row>
    <row r="109" spans="1:70" s="22" customFormat="1" ht="49.9" customHeight="1" x14ac:dyDescent="0.2">
      <c r="A109" s="959"/>
      <c r="B109" s="1007"/>
      <c r="C109" s="1004"/>
      <c r="D109" s="960" t="s">
        <v>499</v>
      </c>
      <c r="E109" s="956" t="s">
        <v>1124</v>
      </c>
      <c r="F109" s="984">
        <v>134</v>
      </c>
      <c r="G109" s="953" t="s">
        <v>500</v>
      </c>
      <c r="H109" s="953" t="s">
        <v>501</v>
      </c>
      <c r="I109" s="979">
        <f>+X109</f>
        <v>0</v>
      </c>
      <c r="J109" s="1017" t="s">
        <v>502</v>
      </c>
      <c r="K109" s="235">
        <v>0.25</v>
      </c>
      <c r="L109" s="230" t="s">
        <v>30</v>
      </c>
      <c r="M109" s="231">
        <v>0.25</v>
      </c>
      <c r="N109" s="231">
        <v>0.5</v>
      </c>
      <c r="O109" s="209">
        <v>0.75</v>
      </c>
      <c r="P109" s="209">
        <v>1</v>
      </c>
      <c r="Q109" s="6">
        <f t="shared" si="11"/>
        <v>6.25E-2</v>
      </c>
      <c r="R109" s="6">
        <f t="shared" si="12"/>
        <v>0.125</v>
      </c>
      <c r="S109" s="6">
        <f t="shared" si="13"/>
        <v>0.1875</v>
      </c>
      <c r="T109" s="6">
        <f t="shared" si="8"/>
        <v>0.25</v>
      </c>
      <c r="U109" s="141">
        <f t="shared" si="9"/>
        <v>0.25</v>
      </c>
      <c r="V109" s="1015">
        <f>+Q110+Q112+Q114</f>
        <v>0</v>
      </c>
      <c r="W109" s="1015">
        <f>+R110+R112+R114</f>
        <v>0</v>
      </c>
      <c r="X109" s="1015">
        <f>+S110+S112+S114</f>
        <v>0</v>
      </c>
      <c r="Y109" s="1015">
        <f>+T110+T112+T114</f>
        <v>0</v>
      </c>
      <c r="Z109" s="966"/>
      <c r="AA109" s="809"/>
      <c r="AB109" s="966"/>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row>
    <row r="110" spans="1:70" s="22" customFormat="1" ht="21.6" customHeight="1" x14ac:dyDescent="0.2">
      <c r="A110" s="959"/>
      <c r="B110" s="1007"/>
      <c r="C110" s="1004"/>
      <c r="D110" s="960"/>
      <c r="E110" s="957"/>
      <c r="F110" s="985"/>
      <c r="G110" s="954"/>
      <c r="H110" s="954"/>
      <c r="I110" s="980"/>
      <c r="J110" s="1017"/>
      <c r="K110" s="232">
        <v>0.25</v>
      </c>
      <c r="L110" s="233" t="s">
        <v>33</v>
      </c>
      <c r="M110" s="234">
        <v>0</v>
      </c>
      <c r="N110" s="234">
        <v>0</v>
      </c>
      <c r="O110" s="211">
        <v>0</v>
      </c>
      <c r="P110" s="211">
        <v>0</v>
      </c>
      <c r="Q110" s="153">
        <f t="shared" si="11"/>
        <v>0</v>
      </c>
      <c r="R110" s="153">
        <f t="shared" si="12"/>
        <v>0</v>
      </c>
      <c r="S110" s="153">
        <f t="shared" si="13"/>
        <v>0</v>
      </c>
      <c r="T110" s="153">
        <f t="shared" si="8"/>
        <v>0</v>
      </c>
      <c r="U110" s="157">
        <f t="shared" si="9"/>
        <v>0</v>
      </c>
      <c r="V110" s="1016"/>
      <c r="W110" s="1016"/>
      <c r="X110" s="1016"/>
      <c r="Y110" s="1016"/>
      <c r="Z110" s="966"/>
      <c r="AA110" s="809"/>
      <c r="AB110" s="966"/>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row>
    <row r="111" spans="1:70" s="22" customFormat="1" ht="43.9" customHeight="1" x14ac:dyDescent="0.2">
      <c r="A111" s="959"/>
      <c r="B111" s="1007"/>
      <c r="C111" s="1004"/>
      <c r="D111" s="960"/>
      <c r="E111" s="957"/>
      <c r="F111" s="985"/>
      <c r="G111" s="954"/>
      <c r="H111" s="954"/>
      <c r="I111" s="980"/>
      <c r="J111" s="1017" t="s">
        <v>503</v>
      </c>
      <c r="K111" s="235">
        <v>0.25</v>
      </c>
      <c r="L111" s="230" t="s">
        <v>30</v>
      </c>
      <c r="M111" s="231">
        <v>0</v>
      </c>
      <c r="N111" s="231">
        <v>0.25</v>
      </c>
      <c r="O111" s="209">
        <v>0.5</v>
      </c>
      <c r="P111" s="209">
        <v>1</v>
      </c>
      <c r="Q111" s="6">
        <f t="shared" si="11"/>
        <v>0</v>
      </c>
      <c r="R111" s="6">
        <f t="shared" si="12"/>
        <v>6.25E-2</v>
      </c>
      <c r="S111" s="6">
        <f t="shared" si="13"/>
        <v>0.125</v>
      </c>
      <c r="T111" s="6">
        <f t="shared" si="8"/>
        <v>0.25</v>
      </c>
      <c r="U111" s="141">
        <f t="shared" si="9"/>
        <v>0.25</v>
      </c>
      <c r="V111" s="1016"/>
      <c r="W111" s="1016"/>
      <c r="X111" s="1016"/>
      <c r="Y111" s="1016"/>
      <c r="Z111" s="966"/>
      <c r="AA111" s="809"/>
      <c r="AB111" s="966"/>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row>
    <row r="112" spans="1:70" s="22" customFormat="1" ht="28.9" customHeight="1" x14ac:dyDescent="0.2">
      <c r="A112" s="959"/>
      <c r="B112" s="1007"/>
      <c r="C112" s="1004"/>
      <c r="D112" s="960"/>
      <c r="E112" s="957"/>
      <c r="F112" s="985"/>
      <c r="G112" s="954"/>
      <c r="H112" s="954"/>
      <c r="I112" s="980"/>
      <c r="J112" s="1017"/>
      <c r="K112" s="232">
        <v>0.25</v>
      </c>
      <c r="L112" s="233" t="s">
        <v>33</v>
      </c>
      <c r="M112" s="234">
        <v>0</v>
      </c>
      <c r="N112" s="234">
        <v>0</v>
      </c>
      <c r="O112" s="211">
        <v>0</v>
      </c>
      <c r="P112" s="211">
        <v>0</v>
      </c>
      <c r="Q112" s="153">
        <f t="shared" si="11"/>
        <v>0</v>
      </c>
      <c r="R112" s="153">
        <f t="shared" si="12"/>
        <v>0</v>
      </c>
      <c r="S112" s="153">
        <f t="shared" si="13"/>
        <v>0</v>
      </c>
      <c r="T112" s="153">
        <f t="shared" si="8"/>
        <v>0</v>
      </c>
      <c r="U112" s="157">
        <f t="shared" si="9"/>
        <v>0</v>
      </c>
      <c r="V112" s="1016"/>
      <c r="W112" s="1016"/>
      <c r="X112" s="1016"/>
      <c r="Y112" s="1016"/>
      <c r="Z112" s="966"/>
      <c r="AA112" s="809"/>
      <c r="AB112" s="966"/>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row>
    <row r="113" spans="1:70" s="22" customFormat="1" ht="34.9" customHeight="1" x14ac:dyDescent="0.2">
      <c r="A113" s="959"/>
      <c r="B113" s="1007"/>
      <c r="C113" s="1004"/>
      <c r="D113" s="960"/>
      <c r="E113" s="957"/>
      <c r="F113" s="985"/>
      <c r="G113" s="954"/>
      <c r="H113" s="954"/>
      <c r="I113" s="980"/>
      <c r="J113" s="1017" t="s">
        <v>504</v>
      </c>
      <c r="K113" s="235">
        <v>0.5</v>
      </c>
      <c r="L113" s="230" t="s">
        <v>30</v>
      </c>
      <c r="M113" s="231">
        <v>0</v>
      </c>
      <c r="N113" s="231">
        <v>0</v>
      </c>
      <c r="O113" s="209">
        <v>0.5</v>
      </c>
      <c r="P113" s="209">
        <v>1</v>
      </c>
      <c r="Q113" s="6">
        <f t="shared" si="11"/>
        <v>0</v>
      </c>
      <c r="R113" s="6">
        <f t="shared" si="12"/>
        <v>0</v>
      </c>
      <c r="S113" s="6">
        <f t="shared" si="13"/>
        <v>0.25</v>
      </c>
      <c r="T113" s="6">
        <f t="shared" si="8"/>
        <v>0.5</v>
      </c>
      <c r="U113" s="141">
        <f t="shared" si="9"/>
        <v>0.5</v>
      </c>
      <c r="V113" s="1016"/>
      <c r="W113" s="1016"/>
      <c r="X113" s="1016"/>
      <c r="Y113" s="1016"/>
      <c r="Z113" s="966"/>
      <c r="AA113" s="809"/>
      <c r="AB113" s="966"/>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row>
    <row r="114" spans="1:70" s="22" customFormat="1" ht="30" customHeight="1" x14ac:dyDescent="0.2">
      <c r="A114" s="959"/>
      <c r="B114" s="1007"/>
      <c r="C114" s="1004"/>
      <c r="D114" s="960"/>
      <c r="E114" s="958"/>
      <c r="F114" s="986"/>
      <c r="G114" s="955"/>
      <c r="H114" s="955"/>
      <c r="I114" s="980"/>
      <c r="J114" s="1017"/>
      <c r="K114" s="232">
        <v>0.5</v>
      </c>
      <c r="L114" s="233" t="s">
        <v>33</v>
      </c>
      <c r="M114" s="234">
        <v>0</v>
      </c>
      <c r="N114" s="234">
        <v>0</v>
      </c>
      <c r="O114" s="211">
        <v>0</v>
      </c>
      <c r="P114" s="211">
        <v>0</v>
      </c>
      <c r="Q114" s="153">
        <f t="shared" si="11"/>
        <v>0</v>
      </c>
      <c r="R114" s="153">
        <f t="shared" si="12"/>
        <v>0</v>
      </c>
      <c r="S114" s="153">
        <f t="shared" si="13"/>
        <v>0</v>
      </c>
      <c r="T114" s="153">
        <f t="shared" si="8"/>
        <v>0</v>
      </c>
      <c r="U114" s="157">
        <f t="shared" si="9"/>
        <v>0</v>
      </c>
      <c r="V114" s="1016"/>
      <c r="W114" s="1016"/>
      <c r="X114" s="1016"/>
      <c r="Y114" s="1016"/>
      <c r="Z114" s="966"/>
      <c r="AA114" s="809"/>
      <c r="AB114" s="966"/>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row>
    <row r="115" spans="1:70" s="22" customFormat="1" ht="49.9" customHeight="1" x14ac:dyDescent="0.2">
      <c r="A115" s="959"/>
      <c r="B115" s="1007"/>
      <c r="C115" s="1004"/>
      <c r="D115" s="960" t="s">
        <v>505</v>
      </c>
      <c r="E115" s="953" t="s">
        <v>506</v>
      </c>
      <c r="F115" s="655">
        <v>135</v>
      </c>
      <c r="G115" s="614" t="s">
        <v>507</v>
      </c>
      <c r="H115" s="1010" t="s">
        <v>508</v>
      </c>
      <c r="I115" s="979">
        <v>0</v>
      </c>
      <c r="J115" s="1014" t="s">
        <v>826</v>
      </c>
      <c r="K115" s="235">
        <v>0.2</v>
      </c>
      <c r="L115" s="230" t="s">
        <v>30</v>
      </c>
      <c r="M115" s="231">
        <v>0.2</v>
      </c>
      <c r="N115" s="231">
        <v>0.8</v>
      </c>
      <c r="O115" s="209">
        <v>1</v>
      </c>
      <c r="P115" s="209">
        <v>1</v>
      </c>
      <c r="Q115" s="6">
        <f t="shared" si="11"/>
        <v>4.0000000000000008E-2</v>
      </c>
      <c r="R115" s="6">
        <f t="shared" si="12"/>
        <v>0.16000000000000003</v>
      </c>
      <c r="S115" s="6">
        <f t="shared" si="13"/>
        <v>0.2</v>
      </c>
      <c r="T115" s="6">
        <f t="shared" si="8"/>
        <v>0.2</v>
      </c>
      <c r="U115" s="141">
        <f t="shared" si="9"/>
        <v>0.2</v>
      </c>
      <c r="V115" s="998">
        <v>0</v>
      </c>
      <c r="W115" s="998">
        <v>0</v>
      </c>
      <c r="X115" s="998">
        <v>0</v>
      </c>
      <c r="Y115" s="998">
        <v>0</v>
      </c>
      <c r="Z115" s="966"/>
      <c r="AA115" s="809"/>
      <c r="AB115" s="966"/>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row>
    <row r="116" spans="1:70" s="22" customFormat="1" ht="33" customHeight="1" x14ac:dyDescent="0.2">
      <c r="A116" s="959"/>
      <c r="B116" s="1007"/>
      <c r="C116" s="1004"/>
      <c r="D116" s="960"/>
      <c r="E116" s="954"/>
      <c r="F116" s="656"/>
      <c r="G116" s="614"/>
      <c r="H116" s="1010"/>
      <c r="I116" s="980"/>
      <c r="J116" s="1014"/>
      <c r="K116" s="232">
        <v>0.2</v>
      </c>
      <c r="L116" s="233" t="s">
        <v>33</v>
      </c>
      <c r="M116" s="234">
        <v>0</v>
      </c>
      <c r="N116" s="234">
        <v>0</v>
      </c>
      <c r="O116" s="211">
        <v>0</v>
      </c>
      <c r="P116" s="211">
        <v>0</v>
      </c>
      <c r="Q116" s="153">
        <f t="shared" si="11"/>
        <v>0</v>
      </c>
      <c r="R116" s="153">
        <f t="shared" si="12"/>
        <v>0</v>
      </c>
      <c r="S116" s="153">
        <f t="shared" si="13"/>
        <v>0</v>
      </c>
      <c r="T116" s="153">
        <f t="shared" si="8"/>
        <v>0</v>
      </c>
      <c r="U116" s="157">
        <f t="shared" si="9"/>
        <v>0</v>
      </c>
      <c r="V116" s="999"/>
      <c r="W116" s="999"/>
      <c r="X116" s="999"/>
      <c r="Y116" s="999"/>
      <c r="Z116" s="966"/>
      <c r="AA116" s="809"/>
      <c r="AB116" s="966"/>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row>
    <row r="117" spans="1:70" s="22" customFormat="1" ht="34.9" customHeight="1" x14ac:dyDescent="0.2">
      <c r="A117" s="959"/>
      <c r="B117" s="1007"/>
      <c r="C117" s="1004"/>
      <c r="D117" s="960"/>
      <c r="E117" s="954"/>
      <c r="F117" s="656"/>
      <c r="G117" s="614"/>
      <c r="H117" s="1010"/>
      <c r="I117" s="980"/>
      <c r="J117" s="1009" t="s">
        <v>827</v>
      </c>
      <c r="K117" s="235">
        <v>0.8</v>
      </c>
      <c r="L117" s="230" t="s">
        <v>30</v>
      </c>
      <c r="M117" s="231">
        <v>0.2</v>
      </c>
      <c r="N117" s="231">
        <v>0.8</v>
      </c>
      <c r="O117" s="209">
        <v>1</v>
      </c>
      <c r="P117" s="209">
        <v>1</v>
      </c>
      <c r="Q117" s="6">
        <f t="shared" si="11"/>
        <v>0.16000000000000003</v>
      </c>
      <c r="R117" s="6">
        <f t="shared" si="12"/>
        <v>0.64000000000000012</v>
      </c>
      <c r="S117" s="6">
        <f t="shared" si="13"/>
        <v>0.8</v>
      </c>
      <c r="T117" s="6">
        <f t="shared" si="8"/>
        <v>0.8</v>
      </c>
      <c r="U117" s="141">
        <f t="shared" si="9"/>
        <v>0.8</v>
      </c>
      <c r="V117" s="999"/>
      <c r="W117" s="999"/>
      <c r="X117" s="999"/>
      <c r="Y117" s="999"/>
      <c r="Z117" s="966"/>
      <c r="AA117" s="809"/>
      <c r="AB117" s="966"/>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row>
    <row r="118" spans="1:70" s="22" customFormat="1" ht="25.9" customHeight="1" x14ac:dyDescent="0.2">
      <c r="A118" s="959"/>
      <c r="B118" s="1007"/>
      <c r="C118" s="1004"/>
      <c r="D118" s="960"/>
      <c r="E118" s="954"/>
      <c r="F118" s="656"/>
      <c r="G118" s="614"/>
      <c r="H118" s="1010"/>
      <c r="I118" s="980"/>
      <c r="J118" s="1009"/>
      <c r="K118" s="232">
        <v>0.8</v>
      </c>
      <c r="L118" s="233" t="s">
        <v>33</v>
      </c>
      <c r="M118" s="234">
        <v>0</v>
      </c>
      <c r="N118" s="234">
        <v>0</v>
      </c>
      <c r="O118" s="211">
        <v>0</v>
      </c>
      <c r="P118" s="211">
        <v>0</v>
      </c>
      <c r="Q118" s="153">
        <f t="shared" si="11"/>
        <v>0</v>
      </c>
      <c r="R118" s="153">
        <f t="shared" si="12"/>
        <v>0</v>
      </c>
      <c r="S118" s="153">
        <f t="shared" si="13"/>
        <v>0</v>
      </c>
      <c r="T118" s="153">
        <f t="shared" si="8"/>
        <v>0</v>
      </c>
      <c r="U118" s="157">
        <f t="shared" si="9"/>
        <v>0</v>
      </c>
      <c r="V118" s="999"/>
      <c r="W118" s="999"/>
      <c r="X118" s="999"/>
      <c r="Y118" s="999"/>
      <c r="Z118" s="966"/>
      <c r="AA118" s="809"/>
      <c r="AB118" s="966"/>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row>
    <row r="119" spans="1:70" s="22" customFormat="1" ht="45" customHeight="1" x14ac:dyDescent="0.2">
      <c r="A119" s="959"/>
      <c r="B119" s="1007"/>
      <c r="C119" s="1004"/>
      <c r="D119" s="1003" t="s">
        <v>509</v>
      </c>
      <c r="E119" s="560" t="s">
        <v>1125</v>
      </c>
      <c r="F119" s="984">
        <v>136</v>
      </c>
      <c r="G119" s="560" t="s">
        <v>510</v>
      </c>
      <c r="H119" s="687" t="s">
        <v>511</v>
      </c>
      <c r="I119" s="1012">
        <f>+X119</f>
        <v>0</v>
      </c>
      <c r="J119" s="612" t="s">
        <v>512</v>
      </c>
      <c r="K119" s="235">
        <v>0.5</v>
      </c>
      <c r="L119" s="230" t="s">
        <v>30</v>
      </c>
      <c r="M119" s="231">
        <v>0</v>
      </c>
      <c r="N119" s="231">
        <v>0.25</v>
      </c>
      <c r="O119" s="209">
        <v>0.5</v>
      </c>
      <c r="P119" s="209">
        <v>1</v>
      </c>
      <c r="Q119" s="6">
        <f t="shared" si="11"/>
        <v>0</v>
      </c>
      <c r="R119" s="6">
        <f t="shared" si="12"/>
        <v>0.125</v>
      </c>
      <c r="S119" s="6">
        <f t="shared" si="13"/>
        <v>0.25</v>
      </c>
      <c r="T119" s="6">
        <f t="shared" si="8"/>
        <v>0.5</v>
      </c>
      <c r="U119" s="141">
        <f t="shared" si="9"/>
        <v>0.5</v>
      </c>
      <c r="V119" s="998">
        <f>+Q120+Q122</f>
        <v>0</v>
      </c>
      <c r="W119" s="998">
        <f>+R120+R122</f>
        <v>0</v>
      </c>
      <c r="X119" s="998">
        <f>+S120+S122</f>
        <v>0</v>
      </c>
      <c r="Y119" s="998">
        <f>+T120+T122</f>
        <v>0</v>
      </c>
      <c r="Z119" s="966"/>
      <c r="AA119" s="809"/>
      <c r="AB119" s="966"/>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row>
    <row r="120" spans="1:70" s="22" customFormat="1" ht="36" customHeight="1" x14ac:dyDescent="0.2">
      <c r="A120" s="959"/>
      <c r="B120" s="1007"/>
      <c r="C120" s="1004"/>
      <c r="D120" s="1004"/>
      <c r="E120" s="561"/>
      <c r="F120" s="985"/>
      <c r="G120" s="561"/>
      <c r="H120" s="688"/>
      <c r="I120" s="1013"/>
      <c r="J120" s="612"/>
      <c r="K120" s="232">
        <v>0.5</v>
      </c>
      <c r="L120" s="233" t="s">
        <v>33</v>
      </c>
      <c r="M120" s="234">
        <v>0</v>
      </c>
      <c r="N120" s="234">
        <v>0</v>
      </c>
      <c r="O120" s="211">
        <v>0</v>
      </c>
      <c r="P120" s="211">
        <v>0</v>
      </c>
      <c r="Q120" s="153">
        <f t="shared" si="11"/>
        <v>0</v>
      </c>
      <c r="R120" s="153">
        <f t="shared" si="12"/>
        <v>0</v>
      </c>
      <c r="S120" s="153">
        <f t="shared" si="13"/>
        <v>0</v>
      </c>
      <c r="T120" s="153">
        <f t="shared" si="8"/>
        <v>0</v>
      </c>
      <c r="U120" s="157">
        <f t="shared" si="9"/>
        <v>0</v>
      </c>
      <c r="V120" s="999"/>
      <c r="W120" s="999"/>
      <c r="X120" s="999"/>
      <c r="Y120" s="999"/>
      <c r="Z120" s="966"/>
      <c r="AA120" s="809"/>
      <c r="AB120" s="966"/>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row>
    <row r="121" spans="1:70" s="22" customFormat="1" ht="49.9" customHeight="1" x14ac:dyDescent="0.2">
      <c r="A121" s="959"/>
      <c r="B121" s="1007"/>
      <c r="C121" s="1004"/>
      <c r="D121" s="1004"/>
      <c r="E121" s="561"/>
      <c r="F121" s="985"/>
      <c r="G121" s="561"/>
      <c r="H121" s="688"/>
      <c r="I121" s="1013"/>
      <c r="J121" s="612" t="s">
        <v>513</v>
      </c>
      <c r="K121" s="235">
        <v>0.5</v>
      </c>
      <c r="L121" s="230" t="s">
        <v>30</v>
      </c>
      <c r="M121" s="231">
        <v>0</v>
      </c>
      <c r="N121" s="231">
        <v>0.25</v>
      </c>
      <c r="O121" s="209">
        <v>0.5</v>
      </c>
      <c r="P121" s="209">
        <v>1</v>
      </c>
      <c r="Q121" s="6">
        <f t="shared" si="11"/>
        <v>0</v>
      </c>
      <c r="R121" s="6">
        <f t="shared" si="12"/>
        <v>0.125</v>
      </c>
      <c r="S121" s="6">
        <f t="shared" si="13"/>
        <v>0.25</v>
      </c>
      <c r="T121" s="6">
        <f t="shared" si="8"/>
        <v>0.5</v>
      </c>
      <c r="U121" s="141">
        <f t="shared" si="9"/>
        <v>0.5</v>
      </c>
      <c r="V121" s="999"/>
      <c r="W121" s="999"/>
      <c r="X121" s="999"/>
      <c r="Y121" s="999"/>
      <c r="Z121" s="966"/>
      <c r="AA121" s="809"/>
      <c r="AB121" s="966"/>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row>
    <row r="122" spans="1:70" s="22" customFormat="1" ht="31.9" customHeight="1" x14ac:dyDescent="0.2">
      <c r="A122" s="959"/>
      <c r="B122" s="1007"/>
      <c r="C122" s="1004"/>
      <c r="D122" s="1005"/>
      <c r="E122" s="593"/>
      <c r="F122" s="986"/>
      <c r="G122" s="593"/>
      <c r="H122" s="695"/>
      <c r="I122" s="1013"/>
      <c r="J122" s="612"/>
      <c r="K122" s="232">
        <v>0.5</v>
      </c>
      <c r="L122" s="233" t="s">
        <v>33</v>
      </c>
      <c r="M122" s="234">
        <v>0</v>
      </c>
      <c r="N122" s="234">
        <v>0</v>
      </c>
      <c r="O122" s="211">
        <v>0</v>
      </c>
      <c r="P122" s="211">
        <v>0</v>
      </c>
      <c r="Q122" s="153">
        <f t="shared" si="11"/>
        <v>0</v>
      </c>
      <c r="R122" s="153">
        <f t="shared" si="12"/>
        <v>0</v>
      </c>
      <c r="S122" s="153">
        <f t="shared" si="13"/>
        <v>0</v>
      </c>
      <c r="T122" s="153">
        <f t="shared" si="8"/>
        <v>0</v>
      </c>
      <c r="U122" s="157">
        <f t="shared" si="9"/>
        <v>0</v>
      </c>
      <c r="V122" s="999"/>
      <c r="W122" s="999"/>
      <c r="X122" s="999"/>
      <c r="Y122" s="999"/>
      <c r="Z122" s="966"/>
      <c r="AA122" s="809"/>
      <c r="AB122" s="966"/>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row>
    <row r="123" spans="1:70" s="22" customFormat="1" ht="49.9" customHeight="1" x14ac:dyDescent="0.2">
      <c r="A123" s="959" t="s">
        <v>514</v>
      </c>
      <c r="B123" s="1007"/>
      <c r="C123" s="1004"/>
      <c r="D123" s="960" t="s">
        <v>515</v>
      </c>
      <c r="E123" s="953" t="s">
        <v>828</v>
      </c>
      <c r="F123" s="655">
        <v>137</v>
      </c>
      <c r="G123" s="614" t="s">
        <v>516</v>
      </c>
      <c r="H123" s="1010" t="s">
        <v>448</v>
      </c>
      <c r="I123" s="1011">
        <v>0</v>
      </c>
      <c r="J123" s="1009" t="s">
        <v>831</v>
      </c>
      <c r="K123" s="235">
        <v>0.3</v>
      </c>
      <c r="L123" s="230" t="s">
        <v>30</v>
      </c>
      <c r="M123" s="231">
        <v>0.5</v>
      </c>
      <c r="N123" s="231">
        <v>1</v>
      </c>
      <c r="O123" s="213">
        <v>1</v>
      </c>
      <c r="P123" s="214">
        <v>1</v>
      </c>
      <c r="Q123" s="6">
        <f t="shared" si="11"/>
        <v>0.15</v>
      </c>
      <c r="R123" s="6">
        <f t="shared" si="12"/>
        <v>0.3</v>
      </c>
      <c r="S123" s="6">
        <f t="shared" si="13"/>
        <v>0.3</v>
      </c>
      <c r="T123" s="6">
        <f t="shared" si="8"/>
        <v>0.3</v>
      </c>
      <c r="U123" s="141">
        <f t="shared" si="9"/>
        <v>0.3</v>
      </c>
      <c r="V123" s="998">
        <v>0</v>
      </c>
      <c r="W123" s="998">
        <v>0</v>
      </c>
      <c r="X123" s="998">
        <v>0</v>
      </c>
      <c r="Y123" s="998">
        <v>0</v>
      </c>
      <c r="Z123" s="965" t="s">
        <v>517</v>
      </c>
      <c r="AA123" s="968" t="s">
        <v>517</v>
      </c>
      <c r="AB123" s="966"/>
      <c r="AC123" s="246"/>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row>
    <row r="124" spans="1:70" s="22" customFormat="1" ht="24.6" customHeight="1" x14ac:dyDescent="0.2">
      <c r="A124" s="959"/>
      <c r="B124" s="1007"/>
      <c r="C124" s="1004"/>
      <c r="D124" s="960"/>
      <c r="E124" s="954"/>
      <c r="F124" s="656"/>
      <c r="G124" s="614"/>
      <c r="H124" s="1010"/>
      <c r="I124" s="1011"/>
      <c r="J124" s="1009"/>
      <c r="K124" s="232">
        <v>0.3</v>
      </c>
      <c r="L124" s="233" t="s">
        <v>33</v>
      </c>
      <c r="M124" s="234">
        <v>0</v>
      </c>
      <c r="N124" s="234">
        <v>0</v>
      </c>
      <c r="O124" s="211">
        <v>0</v>
      </c>
      <c r="P124" s="211">
        <v>0</v>
      </c>
      <c r="Q124" s="153">
        <f t="shared" si="11"/>
        <v>0</v>
      </c>
      <c r="R124" s="153">
        <f t="shared" si="12"/>
        <v>0</v>
      </c>
      <c r="S124" s="153">
        <f t="shared" si="13"/>
        <v>0</v>
      </c>
      <c r="T124" s="153">
        <f t="shared" si="8"/>
        <v>0</v>
      </c>
      <c r="U124" s="157">
        <f t="shared" si="9"/>
        <v>0</v>
      </c>
      <c r="V124" s="999"/>
      <c r="W124" s="999"/>
      <c r="X124" s="999"/>
      <c r="Y124" s="999"/>
      <c r="Z124" s="966"/>
      <c r="AA124" s="969"/>
      <c r="AB124" s="966"/>
      <c r="AC124" s="24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row>
    <row r="125" spans="1:70" s="22" customFormat="1" ht="36" customHeight="1" x14ac:dyDescent="0.2">
      <c r="A125" s="959"/>
      <c r="B125" s="1007"/>
      <c r="C125" s="1004"/>
      <c r="D125" s="960"/>
      <c r="E125" s="954"/>
      <c r="F125" s="656"/>
      <c r="G125" s="614"/>
      <c r="H125" s="1010"/>
      <c r="I125" s="1011"/>
      <c r="J125" s="1009" t="s">
        <v>832</v>
      </c>
      <c r="K125" s="235">
        <v>0.2</v>
      </c>
      <c r="L125" s="230" t="s">
        <v>30</v>
      </c>
      <c r="M125" s="231">
        <v>0.5</v>
      </c>
      <c r="N125" s="231">
        <v>1</v>
      </c>
      <c r="O125" s="213">
        <v>1</v>
      </c>
      <c r="P125" s="214">
        <v>1</v>
      </c>
      <c r="Q125" s="6">
        <f t="shared" si="11"/>
        <v>0.1</v>
      </c>
      <c r="R125" s="6">
        <f t="shared" si="12"/>
        <v>0.2</v>
      </c>
      <c r="S125" s="6">
        <f t="shared" si="13"/>
        <v>0.2</v>
      </c>
      <c r="T125" s="6">
        <f t="shared" si="8"/>
        <v>0.2</v>
      </c>
      <c r="U125" s="141">
        <f t="shared" si="9"/>
        <v>0.2</v>
      </c>
      <c r="V125" s="999"/>
      <c r="W125" s="999"/>
      <c r="X125" s="999"/>
      <c r="Y125" s="999"/>
      <c r="Z125" s="966"/>
      <c r="AA125" s="969"/>
      <c r="AB125" s="966"/>
      <c r="AC125" s="24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row>
    <row r="126" spans="1:70" s="22" customFormat="1" ht="29.25" customHeight="1" x14ac:dyDescent="0.2">
      <c r="A126" s="959"/>
      <c r="B126" s="1007"/>
      <c r="C126" s="1004"/>
      <c r="D126" s="960"/>
      <c r="E126" s="954"/>
      <c r="F126" s="656"/>
      <c r="G126" s="614"/>
      <c r="H126" s="1010"/>
      <c r="I126" s="1011"/>
      <c r="J126" s="1009"/>
      <c r="K126" s="232">
        <v>0.2</v>
      </c>
      <c r="L126" s="233" t="s">
        <v>33</v>
      </c>
      <c r="M126" s="234">
        <v>0</v>
      </c>
      <c r="N126" s="234">
        <v>0</v>
      </c>
      <c r="O126" s="211">
        <v>0</v>
      </c>
      <c r="P126" s="211">
        <v>0</v>
      </c>
      <c r="Q126" s="153">
        <f t="shared" si="11"/>
        <v>0</v>
      </c>
      <c r="R126" s="153">
        <f t="shared" si="12"/>
        <v>0</v>
      </c>
      <c r="S126" s="153">
        <f t="shared" si="13"/>
        <v>0</v>
      </c>
      <c r="T126" s="153">
        <f t="shared" si="8"/>
        <v>0</v>
      </c>
      <c r="U126" s="157">
        <f t="shared" si="9"/>
        <v>0</v>
      </c>
      <c r="V126" s="999"/>
      <c r="W126" s="999"/>
      <c r="X126" s="999"/>
      <c r="Y126" s="999"/>
      <c r="Z126" s="966"/>
      <c r="AA126" s="969"/>
      <c r="AB126" s="966"/>
      <c r="AC126" s="24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row>
    <row r="127" spans="1:70" s="22" customFormat="1" ht="49.9" customHeight="1" x14ac:dyDescent="0.2">
      <c r="A127" s="959"/>
      <c r="B127" s="1007"/>
      <c r="C127" s="1004"/>
      <c r="D127" s="960"/>
      <c r="E127" s="954"/>
      <c r="F127" s="656"/>
      <c r="G127" s="614"/>
      <c r="H127" s="1010"/>
      <c r="I127" s="1011"/>
      <c r="J127" s="1009" t="s">
        <v>833</v>
      </c>
      <c r="K127" s="235">
        <v>0.2</v>
      </c>
      <c r="L127" s="230" t="s">
        <v>30</v>
      </c>
      <c r="M127" s="231">
        <v>0.25</v>
      </c>
      <c r="N127" s="231">
        <v>0.5</v>
      </c>
      <c r="O127" s="213">
        <v>0.75</v>
      </c>
      <c r="P127" s="214">
        <v>1</v>
      </c>
      <c r="Q127" s="6">
        <f t="shared" si="11"/>
        <v>0.05</v>
      </c>
      <c r="R127" s="6">
        <f t="shared" si="12"/>
        <v>0.1</v>
      </c>
      <c r="S127" s="6">
        <f t="shared" si="13"/>
        <v>0.15000000000000002</v>
      </c>
      <c r="T127" s="6">
        <f t="shared" si="8"/>
        <v>0.2</v>
      </c>
      <c r="U127" s="141">
        <f t="shared" si="9"/>
        <v>0.2</v>
      </c>
      <c r="V127" s="999"/>
      <c r="W127" s="999"/>
      <c r="X127" s="999"/>
      <c r="Y127" s="999"/>
      <c r="Z127" s="966"/>
      <c r="AA127" s="969"/>
      <c r="AB127" s="966"/>
      <c r="AC127" s="24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row>
    <row r="128" spans="1:70" s="22" customFormat="1" ht="49.9" customHeight="1" x14ac:dyDescent="0.2">
      <c r="A128" s="959"/>
      <c r="B128" s="1007"/>
      <c r="C128" s="1004"/>
      <c r="D128" s="960"/>
      <c r="E128" s="954"/>
      <c r="F128" s="656"/>
      <c r="G128" s="614"/>
      <c r="H128" s="1010"/>
      <c r="I128" s="1011"/>
      <c r="J128" s="1009"/>
      <c r="K128" s="232">
        <v>0.2</v>
      </c>
      <c r="L128" s="233" t="s">
        <v>33</v>
      </c>
      <c r="M128" s="234">
        <v>0</v>
      </c>
      <c r="N128" s="234">
        <v>0</v>
      </c>
      <c r="O128" s="211">
        <v>0</v>
      </c>
      <c r="P128" s="211">
        <v>0</v>
      </c>
      <c r="Q128" s="153">
        <f t="shared" si="11"/>
        <v>0</v>
      </c>
      <c r="R128" s="153">
        <f t="shared" si="12"/>
        <v>0</v>
      </c>
      <c r="S128" s="153">
        <f t="shared" si="13"/>
        <v>0</v>
      </c>
      <c r="T128" s="153">
        <f t="shared" ref="T128:T177" si="14">+SUM(P128:P128)*K128</f>
        <v>0</v>
      </c>
      <c r="U128" s="157">
        <f t="shared" ref="U128:U177" si="15">+MAX(Q128:T128)</f>
        <v>0</v>
      </c>
      <c r="V128" s="999"/>
      <c r="W128" s="999"/>
      <c r="X128" s="999"/>
      <c r="Y128" s="999"/>
      <c r="Z128" s="966"/>
      <c r="AA128" s="969"/>
      <c r="AB128" s="966"/>
      <c r="AC128" s="24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row>
    <row r="129" spans="1:70" s="22" customFormat="1" ht="49.9" customHeight="1" x14ac:dyDescent="0.2">
      <c r="A129" s="959"/>
      <c r="B129" s="1007"/>
      <c r="C129" s="1004"/>
      <c r="D129" s="960"/>
      <c r="E129" s="954"/>
      <c r="F129" s="656"/>
      <c r="G129" s="614"/>
      <c r="H129" s="1010"/>
      <c r="I129" s="1011"/>
      <c r="J129" s="1009" t="s">
        <v>834</v>
      </c>
      <c r="K129" s="235">
        <v>0.3</v>
      </c>
      <c r="L129" s="230" t="s">
        <v>30</v>
      </c>
      <c r="M129" s="231">
        <v>0.25</v>
      </c>
      <c r="N129" s="231">
        <v>0.5</v>
      </c>
      <c r="O129" s="213">
        <v>0.75</v>
      </c>
      <c r="P129" s="214">
        <v>1</v>
      </c>
      <c r="Q129" s="6">
        <f t="shared" si="11"/>
        <v>7.4999999999999997E-2</v>
      </c>
      <c r="R129" s="6">
        <f t="shared" si="12"/>
        <v>0.15</v>
      </c>
      <c r="S129" s="6">
        <f t="shared" si="13"/>
        <v>0.22499999999999998</v>
      </c>
      <c r="T129" s="6">
        <f t="shared" si="14"/>
        <v>0.3</v>
      </c>
      <c r="U129" s="141">
        <f t="shared" si="15"/>
        <v>0.3</v>
      </c>
      <c r="V129" s="999"/>
      <c r="W129" s="999"/>
      <c r="X129" s="999"/>
      <c r="Y129" s="999"/>
      <c r="Z129" s="966"/>
      <c r="AA129" s="969"/>
      <c r="AB129" s="966"/>
      <c r="AC129" s="24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row>
    <row r="130" spans="1:70" s="22" customFormat="1" ht="49.9" customHeight="1" x14ac:dyDescent="0.2">
      <c r="A130" s="959"/>
      <c r="B130" s="1007"/>
      <c r="C130" s="1004"/>
      <c r="D130" s="960"/>
      <c r="E130" s="954"/>
      <c r="F130" s="656"/>
      <c r="G130" s="614"/>
      <c r="H130" s="1010"/>
      <c r="I130" s="1011"/>
      <c r="J130" s="1009"/>
      <c r="K130" s="232">
        <v>0.3</v>
      </c>
      <c r="L130" s="233" t="s">
        <v>33</v>
      </c>
      <c r="M130" s="234">
        <v>0</v>
      </c>
      <c r="N130" s="234">
        <v>0</v>
      </c>
      <c r="O130" s="211">
        <v>0</v>
      </c>
      <c r="P130" s="211">
        <v>0</v>
      </c>
      <c r="Q130" s="153">
        <f t="shared" si="11"/>
        <v>0</v>
      </c>
      <c r="R130" s="153">
        <f t="shared" si="12"/>
        <v>0</v>
      </c>
      <c r="S130" s="153">
        <f t="shared" si="13"/>
        <v>0</v>
      </c>
      <c r="T130" s="153">
        <f t="shared" si="14"/>
        <v>0</v>
      </c>
      <c r="U130" s="157">
        <f t="shared" si="15"/>
        <v>0</v>
      </c>
      <c r="V130" s="999"/>
      <c r="W130" s="999"/>
      <c r="X130" s="999"/>
      <c r="Y130" s="999"/>
      <c r="Z130" s="966"/>
      <c r="AA130" s="969"/>
      <c r="AB130" s="966"/>
      <c r="AC130" s="24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row>
    <row r="131" spans="1:70" s="22" customFormat="1" ht="49.9" customHeight="1" x14ac:dyDescent="0.2">
      <c r="A131" s="959"/>
      <c r="B131" s="1007"/>
      <c r="C131" s="1004"/>
      <c r="D131" s="960"/>
      <c r="E131" s="953" t="s">
        <v>846</v>
      </c>
      <c r="F131" s="655">
        <v>138</v>
      </c>
      <c r="G131" s="614" t="s">
        <v>829</v>
      </c>
      <c r="H131" s="1010" t="s">
        <v>830</v>
      </c>
      <c r="I131" s="979">
        <v>0</v>
      </c>
      <c r="J131" s="1009" t="s">
        <v>835</v>
      </c>
      <c r="K131" s="235">
        <v>0.4</v>
      </c>
      <c r="L131" s="230" t="s">
        <v>30</v>
      </c>
      <c r="M131" s="231">
        <v>0.25</v>
      </c>
      <c r="N131" s="231">
        <v>0.5</v>
      </c>
      <c r="O131" s="213">
        <v>0.75</v>
      </c>
      <c r="P131" s="214">
        <v>1</v>
      </c>
      <c r="Q131" s="6">
        <f t="shared" si="11"/>
        <v>0.1</v>
      </c>
      <c r="R131" s="6">
        <f t="shared" si="12"/>
        <v>0.2</v>
      </c>
      <c r="S131" s="6">
        <f t="shared" si="13"/>
        <v>0.30000000000000004</v>
      </c>
      <c r="T131" s="6">
        <f t="shared" si="14"/>
        <v>0.4</v>
      </c>
      <c r="U131" s="141">
        <f t="shared" si="15"/>
        <v>0.4</v>
      </c>
      <c r="V131" s="998">
        <v>0</v>
      </c>
      <c r="W131" s="998">
        <v>0</v>
      </c>
      <c r="X131" s="998">
        <v>0</v>
      </c>
      <c r="Y131" s="998">
        <v>0</v>
      </c>
      <c r="Z131" s="966"/>
      <c r="AA131" s="969"/>
      <c r="AB131" s="966"/>
      <c r="AC131" s="988" t="s">
        <v>559</v>
      </c>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row>
    <row r="132" spans="1:70" s="22" customFormat="1" ht="28.9" customHeight="1" x14ac:dyDescent="0.2">
      <c r="A132" s="959"/>
      <c r="B132" s="1007"/>
      <c r="C132" s="1004"/>
      <c r="D132" s="960"/>
      <c r="E132" s="954"/>
      <c r="F132" s="656"/>
      <c r="G132" s="614"/>
      <c r="H132" s="1010"/>
      <c r="I132" s="980"/>
      <c r="J132" s="1009"/>
      <c r="K132" s="232">
        <v>0.4</v>
      </c>
      <c r="L132" s="233" t="s">
        <v>33</v>
      </c>
      <c r="M132" s="234">
        <v>0</v>
      </c>
      <c r="N132" s="234">
        <v>0</v>
      </c>
      <c r="O132" s="211">
        <v>0</v>
      </c>
      <c r="P132" s="211">
        <v>0</v>
      </c>
      <c r="Q132" s="153">
        <f t="shared" si="11"/>
        <v>0</v>
      </c>
      <c r="R132" s="153">
        <f t="shared" si="12"/>
        <v>0</v>
      </c>
      <c r="S132" s="153">
        <f t="shared" si="13"/>
        <v>0</v>
      </c>
      <c r="T132" s="153">
        <f t="shared" si="14"/>
        <v>0</v>
      </c>
      <c r="U132" s="157">
        <f t="shared" si="15"/>
        <v>0</v>
      </c>
      <c r="V132" s="999"/>
      <c r="W132" s="999"/>
      <c r="X132" s="999"/>
      <c r="Y132" s="999"/>
      <c r="Z132" s="966"/>
      <c r="AA132" s="969"/>
      <c r="AB132" s="966"/>
      <c r="AC132" s="989"/>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row>
    <row r="133" spans="1:70" s="22" customFormat="1" ht="21.75" customHeight="1" x14ac:dyDescent="0.2">
      <c r="A133" s="959"/>
      <c r="B133" s="1007"/>
      <c r="C133" s="1004"/>
      <c r="D133" s="960"/>
      <c r="E133" s="954"/>
      <c r="F133" s="656"/>
      <c r="G133" s="614"/>
      <c r="H133" s="1010"/>
      <c r="I133" s="980"/>
      <c r="J133" s="1009" t="s">
        <v>836</v>
      </c>
      <c r="K133" s="235">
        <v>0.4</v>
      </c>
      <c r="L133" s="230" t="s">
        <v>30</v>
      </c>
      <c r="M133" s="231">
        <v>0</v>
      </c>
      <c r="N133" s="231">
        <v>0.5</v>
      </c>
      <c r="O133" s="213">
        <v>1</v>
      </c>
      <c r="P133" s="214">
        <v>1</v>
      </c>
      <c r="Q133" s="6">
        <f t="shared" si="11"/>
        <v>0</v>
      </c>
      <c r="R133" s="6">
        <f t="shared" si="12"/>
        <v>0.2</v>
      </c>
      <c r="S133" s="6">
        <f t="shared" si="13"/>
        <v>0.4</v>
      </c>
      <c r="T133" s="6">
        <f t="shared" si="14"/>
        <v>0.4</v>
      </c>
      <c r="U133" s="141">
        <f t="shared" si="15"/>
        <v>0.4</v>
      </c>
      <c r="V133" s="999"/>
      <c r="W133" s="999"/>
      <c r="X133" s="999"/>
      <c r="Y133" s="999"/>
      <c r="Z133" s="966"/>
      <c r="AA133" s="969"/>
      <c r="AB133" s="966"/>
      <c r="AC133" s="989"/>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row>
    <row r="134" spans="1:70" s="22" customFormat="1" ht="49.9" customHeight="1" x14ac:dyDescent="0.2">
      <c r="A134" s="959"/>
      <c r="B134" s="1007"/>
      <c r="C134" s="1004"/>
      <c r="D134" s="960"/>
      <c r="E134" s="954"/>
      <c r="F134" s="656"/>
      <c r="G134" s="614"/>
      <c r="H134" s="1010"/>
      <c r="I134" s="980"/>
      <c r="J134" s="1009"/>
      <c r="K134" s="232">
        <v>0.4</v>
      </c>
      <c r="L134" s="233" t="s">
        <v>33</v>
      </c>
      <c r="M134" s="234">
        <v>0</v>
      </c>
      <c r="N134" s="234">
        <v>0</v>
      </c>
      <c r="O134" s="211">
        <v>0</v>
      </c>
      <c r="P134" s="211">
        <v>0</v>
      </c>
      <c r="Q134" s="153">
        <f t="shared" si="11"/>
        <v>0</v>
      </c>
      <c r="R134" s="153">
        <f t="shared" si="12"/>
        <v>0</v>
      </c>
      <c r="S134" s="153">
        <f t="shared" si="13"/>
        <v>0</v>
      </c>
      <c r="T134" s="153">
        <f t="shared" si="14"/>
        <v>0</v>
      </c>
      <c r="U134" s="157">
        <f t="shared" si="15"/>
        <v>0</v>
      </c>
      <c r="V134" s="999"/>
      <c r="W134" s="999"/>
      <c r="X134" s="999"/>
      <c r="Y134" s="999"/>
      <c r="Z134" s="966"/>
      <c r="AA134" s="969"/>
      <c r="AB134" s="966"/>
      <c r="AC134" s="989"/>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row>
    <row r="135" spans="1:70" s="22" customFormat="1" ht="36" customHeight="1" x14ac:dyDescent="0.2">
      <c r="A135" s="959"/>
      <c r="B135" s="1007"/>
      <c r="C135" s="1004"/>
      <c r="D135" s="960"/>
      <c r="E135" s="954"/>
      <c r="F135" s="656"/>
      <c r="G135" s="614"/>
      <c r="H135" s="1010"/>
      <c r="I135" s="980"/>
      <c r="J135" s="1009" t="s">
        <v>837</v>
      </c>
      <c r="K135" s="235">
        <v>0.2</v>
      </c>
      <c r="L135" s="230" t="s">
        <v>30</v>
      </c>
      <c r="M135" s="231">
        <v>0</v>
      </c>
      <c r="N135" s="231">
        <v>0.5</v>
      </c>
      <c r="O135" s="213">
        <v>1</v>
      </c>
      <c r="P135" s="214">
        <v>1</v>
      </c>
      <c r="Q135" s="6">
        <f t="shared" si="11"/>
        <v>0</v>
      </c>
      <c r="R135" s="6">
        <f t="shared" si="12"/>
        <v>0.1</v>
      </c>
      <c r="S135" s="6">
        <f t="shared" si="13"/>
        <v>0.2</v>
      </c>
      <c r="T135" s="6">
        <f t="shared" si="14"/>
        <v>0.2</v>
      </c>
      <c r="U135" s="141">
        <f t="shared" si="15"/>
        <v>0.2</v>
      </c>
      <c r="V135" s="999"/>
      <c r="W135" s="999"/>
      <c r="X135" s="999"/>
      <c r="Y135" s="999"/>
      <c r="Z135" s="966"/>
      <c r="AA135" s="969"/>
      <c r="AB135" s="966"/>
      <c r="AC135" s="989"/>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row>
    <row r="136" spans="1:70" s="22" customFormat="1" ht="49.9" customHeight="1" x14ac:dyDescent="0.2">
      <c r="A136" s="959"/>
      <c r="B136" s="1007"/>
      <c r="C136" s="1005"/>
      <c r="D136" s="960"/>
      <c r="E136" s="954"/>
      <c r="F136" s="656"/>
      <c r="G136" s="614"/>
      <c r="H136" s="1010"/>
      <c r="I136" s="980"/>
      <c r="J136" s="1009"/>
      <c r="K136" s="232">
        <v>0.2</v>
      </c>
      <c r="L136" s="233" t="s">
        <v>33</v>
      </c>
      <c r="M136" s="234">
        <v>0</v>
      </c>
      <c r="N136" s="234">
        <v>0</v>
      </c>
      <c r="O136" s="211">
        <v>0</v>
      </c>
      <c r="P136" s="211">
        <v>0</v>
      </c>
      <c r="Q136" s="153">
        <f t="shared" si="11"/>
        <v>0</v>
      </c>
      <c r="R136" s="153">
        <f t="shared" si="12"/>
        <v>0</v>
      </c>
      <c r="S136" s="153">
        <f t="shared" si="13"/>
        <v>0</v>
      </c>
      <c r="T136" s="153">
        <f t="shared" si="14"/>
        <v>0</v>
      </c>
      <c r="U136" s="157">
        <f t="shared" si="15"/>
        <v>0</v>
      </c>
      <c r="V136" s="999"/>
      <c r="W136" s="999"/>
      <c r="X136" s="999"/>
      <c r="Y136" s="999"/>
      <c r="Z136" s="966"/>
      <c r="AA136" s="969"/>
      <c r="AB136" s="966"/>
      <c r="AC136" s="989"/>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row>
    <row r="137" spans="1:70" s="22" customFormat="1" ht="49.9" customHeight="1" x14ac:dyDescent="0.2">
      <c r="A137" s="959" t="s">
        <v>518</v>
      </c>
      <c r="B137" s="1007"/>
      <c r="C137" s="1003" t="s">
        <v>519</v>
      </c>
      <c r="D137" s="1000" t="s">
        <v>520</v>
      </c>
      <c r="E137" s="560" t="s">
        <v>1115</v>
      </c>
      <c r="F137" s="984">
        <v>139</v>
      </c>
      <c r="G137" s="560" t="s">
        <v>521</v>
      </c>
      <c r="H137" s="560" t="s">
        <v>1136</v>
      </c>
      <c r="I137" s="948">
        <f>+V137</f>
        <v>0</v>
      </c>
      <c r="J137" s="612" t="s">
        <v>1128</v>
      </c>
      <c r="K137" s="235">
        <v>0.5</v>
      </c>
      <c r="L137" s="230" t="s">
        <v>30</v>
      </c>
      <c r="M137" s="231">
        <v>0.25</v>
      </c>
      <c r="N137" s="231">
        <v>0.5</v>
      </c>
      <c r="O137" s="209">
        <v>0.75</v>
      </c>
      <c r="P137" s="210">
        <v>1</v>
      </c>
      <c r="Q137" s="6">
        <f t="shared" si="11"/>
        <v>0.125</v>
      </c>
      <c r="R137" s="6">
        <f t="shared" si="12"/>
        <v>0.25</v>
      </c>
      <c r="S137" s="6">
        <f t="shared" si="13"/>
        <v>0.375</v>
      </c>
      <c r="T137" s="6">
        <f t="shared" si="14"/>
        <v>0.5</v>
      </c>
      <c r="U137" s="141">
        <f t="shared" si="15"/>
        <v>0.5</v>
      </c>
      <c r="V137" s="998">
        <f>+Q138+Q140</f>
        <v>0</v>
      </c>
      <c r="W137" s="998">
        <f>+R138+R140</f>
        <v>0</v>
      </c>
      <c r="X137" s="998">
        <f t="shared" ref="X137:Y137" si="16">+S138+S140</f>
        <v>0</v>
      </c>
      <c r="Y137" s="998">
        <f t="shared" si="16"/>
        <v>0</v>
      </c>
      <c r="Z137" s="965" t="s">
        <v>522</v>
      </c>
      <c r="AA137" s="968" t="s">
        <v>522</v>
      </c>
      <c r="AB137" s="966"/>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row>
    <row r="138" spans="1:70" s="22" customFormat="1" ht="49.9" customHeight="1" x14ac:dyDescent="0.2">
      <c r="A138" s="959"/>
      <c r="B138" s="1007"/>
      <c r="C138" s="1004"/>
      <c r="D138" s="1001"/>
      <c r="E138" s="561"/>
      <c r="F138" s="985"/>
      <c r="G138" s="561"/>
      <c r="H138" s="561"/>
      <c r="I138" s="949"/>
      <c r="J138" s="612"/>
      <c r="K138" s="232">
        <v>0.5</v>
      </c>
      <c r="L138" s="233" t="s">
        <v>33</v>
      </c>
      <c r="M138" s="234">
        <v>0</v>
      </c>
      <c r="N138" s="234">
        <v>0</v>
      </c>
      <c r="O138" s="211">
        <v>0</v>
      </c>
      <c r="P138" s="211">
        <v>0</v>
      </c>
      <c r="Q138" s="153">
        <f t="shared" si="11"/>
        <v>0</v>
      </c>
      <c r="R138" s="153">
        <f t="shared" si="12"/>
        <v>0</v>
      </c>
      <c r="S138" s="153">
        <f t="shared" si="13"/>
        <v>0</v>
      </c>
      <c r="T138" s="153">
        <f t="shared" si="14"/>
        <v>0</v>
      </c>
      <c r="U138" s="157">
        <f t="shared" si="15"/>
        <v>0</v>
      </c>
      <c r="V138" s="999"/>
      <c r="W138" s="999"/>
      <c r="X138" s="999"/>
      <c r="Y138" s="999"/>
      <c r="Z138" s="966"/>
      <c r="AA138" s="969"/>
      <c r="AB138" s="966"/>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row>
    <row r="139" spans="1:70" s="22" customFormat="1" ht="56.25" customHeight="1" x14ac:dyDescent="0.2">
      <c r="A139" s="959"/>
      <c r="B139" s="1007"/>
      <c r="C139" s="1004"/>
      <c r="D139" s="1001"/>
      <c r="E139" s="561"/>
      <c r="F139" s="985"/>
      <c r="G139" s="561"/>
      <c r="H139" s="561"/>
      <c r="I139" s="949"/>
      <c r="J139" s="612" t="s">
        <v>1129</v>
      </c>
      <c r="K139" s="235">
        <v>0.5</v>
      </c>
      <c r="L139" s="230" t="s">
        <v>30</v>
      </c>
      <c r="M139" s="231">
        <v>0.25</v>
      </c>
      <c r="N139" s="231">
        <v>0.5</v>
      </c>
      <c r="O139" s="209">
        <v>0.75</v>
      </c>
      <c r="P139" s="210">
        <v>1</v>
      </c>
      <c r="Q139" s="6">
        <f t="shared" ref="Q139:Q177" si="17">+SUM(M139:M139)*K139</f>
        <v>0.125</v>
      </c>
      <c r="R139" s="6">
        <f t="shared" ref="R139:R177" si="18">+SUM(N139:N139)*K139</f>
        <v>0.25</v>
      </c>
      <c r="S139" s="6">
        <f t="shared" ref="S139:S177" si="19">+SUM(O139:O139)*K139</f>
        <v>0.375</v>
      </c>
      <c r="T139" s="6">
        <f t="shared" si="14"/>
        <v>0.5</v>
      </c>
      <c r="U139" s="141">
        <f t="shared" si="15"/>
        <v>0.5</v>
      </c>
      <c r="V139" s="999"/>
      <c r="W139" s="999"/>
      <c r="X139" s="999"/>
      <c r="Y139" s="999"/>
      <c r="Z139" s="966"/>
      <c r="AA139" s="969"/>
      <c r="AB139" s="966"/>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row>
    <row r="140" spans="1:70" s="22" customFormat="1" ht="57.75" customHeight="1" x14ac:dyDescent="0.2">
      <c r="A140" s="959"/>
      <c r="B140" s="1007"/>
      <c r="C140" s="1005"/>
      <c r="D140" s="1002"/>
      <c r="E140" s="593"/>
      <c r="F140" s="986"/>
      <c r="G140" s="593"/>
      <c r="H140" s="593"/>
      <c r="I140" s="950"/>
      <c r="J140" s="612"/>
      <c r="K140" s="232">
        <v>0.5</v>
      </c>
      <c r="L140" s="233" t="s">
        <v>33</v>
      </c>
      <c r="M140" s="234">
        <v>0</v>
      </c>
      <c r="N140" s="234">
        <v>0</v>
      </c>
      <c r="O140" s="211">
        <v>0</v>
      </c>
      <c r="P140" s="211">
        <v>0</v>
      </c>
      <c r="Q140" s="153">
        <f t="shared" si="17"/>
        <v>0</v>
      </c>
      <c r="R140" s="153">
        <f t="shared" si="18"/>
        <v>0</v>
      </c>
      <c r="S140" s="153">
        <f t="shared" si="19"/>
        <v>0</v>
      </c>
      <c r="T140" s="153">
        <f t="shared" si="14"/>
        <v>0</v>
      </c>
      <c r="U140" s="157">
        <f t="shared" si="15"/>
        <v>0</v>
      </c>
      <c r="V140" s="999"/>
      <c r="W140" s="999"/>
      <c r="X140" s="999"/>
      <c r="Y140" s="999"/>
      <c r="Z140" s="967"/>
      <c r="AA140" s="970"/>
      <c r="AB140" s="966"/>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row>
    <row r="141" spans="1:70" s="22" customFormat="1" ht="27" customHeight="1" x14ac:dyDescent="0.2">
      <c r="A141" s="959" t="s">
        <v>523</v>
      </c>
      <c r="B141" s="1007"/>
      <c r="C141" s="960" t="s">
        <v>524</v>
      </c>
      <c r="D141" s="952" t="s">
        <v>525</v>
      </c>
      <c r="E141" s="614" t="s">
        <v>1055</v>
      </c>
      <c r="F141" s="655">
        <v>140</v>
      </c>
      <c r="G141" s="614" t="s">
        <v>628</v>
      </c>
      <c r="H141" s="614" t="s">
        <v>629</v>
      </c>
      <c r="I141" s="979">
        <f>+X141</f>
        <v>0</v>
      </c>
      <c r="J141" s="997" t="s">
        <v>630</v>
      </c>
      <c r="K141" s="235">
        <v>0.5</v>
      </c>
      <c r="L141" s="230" t="s">
        <v>30</v>
      </c>
      <c r="M141" s="231">
        <v>0.25</v>
      </c>
      <c r="N141" s="231">
        <v>0.5</v>
      </c>
      <c r="O141" s="209">
        <v>0.75</v>
      </c>
      <c r="P141" s="210">
        <v>1</v>
      </c>
      <c r="Q141" s="6">
        <f t="shared" si="17"/>
        <v>0.125</v>
      </c>
      <c r="R141" s="6">
        <f t="shared" si="18"/>
        <v>0.25</v>
      </c>
      <c r="S141" s="6">
        <f t="shared" si="19"/>
        <v>0.375</v>
      </c>
      <c r="T141" s="6">
        <f t="shared" si="14"/>
        <v>0.5</v>
      </c>
      <c r="U141" s="141">
        <f t="shared" si="15"/>
        <v>0.5</v>
      </c>
      <c r="V141" s="998">
        <f>+Q142+Q144</f>
        <v>0</v>
      </c>
      <c r="W141" s="998">
        <f>+R142+R144</f>
        <v>0</v>
      </c>
      <c r="X141" s="998">
        <f>+S142+S144</f>
        <v>0</v>
      </c>
      <c r="Y141" s="998">
        <f>+T142+T144</f>
        <v>0</v>
      </c>
      <c r="Z141" s="965" t="s">
        <v>104</v>
      </c>
      <c r="AA141" s="996" t="s">
        <v>526</v>
      </c>
      <c r="AB141" s="966"/>
      <c r="AC141" s="22" t="s">
        <v>631</v>
      </c>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row>
    <row r="142" spans="1:70" s="22" customFormat="1" ht="57.6" customHeight="1" x14ac:dyDescent="0.2">
      <c r="A142" s="959"/>
      <c r="B142" s="1007"/>
      <c r="C142" s="960"/>
      <c r="D142" s="952"/>
      <c r="E142" s="614"/>
      <c r="F142" s="656"/>
      <c r="G142" s="614"/>
      <c r="H142" s="614"/>
      <c r="I142" s="980"/>
      <c r="J142" s="997"/>
      <c r="K142" s="232">
        <v>0.5</v>
      </c>
      <c r="L142" s="233" t="s">
        <v>33</v>
      </c>
      <c r="M142" s="234">
        <v>0</v>
      </c>
      <c r="N142" s="234">
        <v>0</v>
      </c>
      <c r="O142" s="211">
        <v>0</v>
      </c>
      <c r="P142" s="211">
        <v>0</v>
      </c>
      <c r="Q142" s="153">
        <f t="shared" si="17"/>
        <v>0</v>
      </c>
      <c r="R142" s="153">
        <f t="shared" si="18"/>
        <v>0</v>
      </c>
      <c r="S142" s="153">
        <f t="shared" si="19"/>
        <v>0</v>
      </c>
      <c r="T142" s="153">
        <f t="shared" si="14"/>
        <v>0</v>
      </c>
      <c r="U142" s="157">
        <f t="shared" si="15"/>
        <v>0</v>
      </c>
      <c r="V142" s="999"/>
      <c r="W142" s="999"/>
      <c r="X142" s="999"/>
      <c r="Y142" s="999"/>
      <c r="Z142" s="966"/>
      <c r="AA142" s="969"/>
      <c r="AB142" s="966"/>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row>
    <row r="143" spans="1:70" s="22" customFormat="1" ht="46.15" customHeight="1" x14ac:dyDescent="0.2">
      <c r="A143" s="959"/>
      <c r="B143" s="1007"/>
      <c r="C143" s="960"/>
      <c r="D143" s="952"/>
      <c r="E143" s="614"/>
      <c r="F143" s="656"/>
      <c r="G143" s="614"/>
      <c r="H143" s="614"/>
      <c r="I143" s="980"/>
      <c r="J143" s="494" t="s">
        <v>632</v>
      </c>
      <c r="K143" s="235">
        <v>0.5</v>
      </c>
      <c r="L143" s="230" t="s">
        <v>30</v>
      </c>
      <c r="M143" s="231">
        <v>0.25</v>
      </c>
      <c r="N143" s="231">
        <v>0.5</v>
      </c>
      <c r="O143" s="209">
        <v>0.75</v>
      </c>
      <c r="P143" s="210">
        <v>1</v>
      </c>
      <c r="Q143" s="6">
        <f t="shared" si="17"/>
        <v>0.125</v>
      </c>
      <c r="R143" s="6">
        <f t="shared" si="18"/>
        <v>0.25</v>
      </c>
      <c r="S143" s="6">
        <f t="shared" si="19"/>
        <v>0.375</v>
      </c>
      <c r="T143" s="6">
        <f t="shared" si="14"/>
        <v>0.5</v>
      </c>
      <c r="U143" s="141">
        <f t="shared" si="15"/>
        <v>0.5</v>
      </c>
      <c r="V143" s="999"/>
      <c r="W143" s="999"/>
      <c r="X143" s="999"/>
      <c r="Y143" s="999"/>
      <c r="Z143" s="966"/>
      <c r="AA143" s="969"/>
      <c r="AB143" s="966"/>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row>
    <row r="144" spans="1:70" s="22" customFormat="1" ht="55.15" customHeight="1" x14ac:dyDescent="0.2">
      <c r="A144" s="959"/>
      <c r="B144" s="1007"/>
      <c r="C144" s="960"/>
      <c r="D144" s="952"/>
      <c r="E144" s="614"/>
      <c r="F144" s="657"/>
      <c r="G144" s="614"/>
      <c r="H144" s="614"/>
      <c r="I144" s="980"/>
      <c r="J144" s="494"/>
      <c r="K144" s="232">
        <v>0.5</v>
      </c>
      <c r="L144" s="233" t="s">
        <v>33</v>
      </c>
      <c r="M144" s="234">
        <v>0</v>
      </c>
      <c r="N144" s="234">
        <v>0</v>
      </c>
      <c r="O144" s="211">
        <v>0</v>
      </c>
      <c r="P144" s="211">
        <v>0</v>
      </c>
      <c r="Q144" s="153">
        <f t="shared" si="17"/>
        <v>0</v>
      </c>
      <c r="R144" s="153">
        <f t="shared" si="18"/>
        <v>0</v>
      </c>
      <c r="S144" s="153">
        <f t="shared" si="19"/>
        <v>0</v>
      </c>
      <c r="T144" s="153">
        <f t="shared" si="14"/>
        <v>0</v>
      </c>
      <c r="U144" s="157">
        <f t="shared" si="15"/>
        <v>0</v>
      </c>
      <c r="V144" s="999"/>
      <c r="W144" s="999"/>
      <c r="X144" s="999"/>
      <c r="Y144" s="999"/>
      <c r="Z144" s="967"/>
      <c r="AA144" s="970"/>
      <c r="AB144" s="966"/>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row>
    <row r="145" spans="1:70" s="22" customFormat="1" ht="49.9" customHeight="1" x14ac:dyDescent="0.2">
      <c r="A145" s="959" t="s">
        <v>527</v>
      </c>
      <c r="B145" s="1007"/>
      <c r="C145" s="960" t="s">
        <v>528</v>
      </c>
      <c r="D145" s="952" t="s">
        <v>529</v>
      </c>
      <c r="E145" s="560" t="s">
        <v>530</v>
      </c>
      <c r="F145" s="984">
        <v>141</v>
      </c>
      <c r="G145" s="560" t="s">
        <v>1051</v>
      </c>
      <c r="H145" s="560" t="s">
        <v>865</v>
      </c>
      <c r="I145" s="948">
        <v>0</v>
      </c>
      <c r="J145" s="612" t="s">
        <v>531</v>
      </c>
      <c r="K145" s="235">
        <v>0.3</v>
      </c>
      <c r="L145" s="230" t="s">
        <v>30</v>
      </c>
      <c r="M145" s="231">
        <v>0.25</v>
      </c>
      <c r="N145" s="231">
        <v>0.5</v>
      </c>
      <c r="O145" s="213">
        <v>0.75</v>
      </c>
      <c r="P145" s="214">
        <v>1</v>
      </c>
      <c r="Q145" s="6">
        <f t="shared" si="17"/>
        <v>7.4999999999999997E-2</v>
      </c>
      <c r="R145" s="6">
        <f t="shared" si="18"/>
        <v>0.15</v>
      </c>
      <c r="S145" s="6">
        <f t="shared" si="19"/>
        <v>0.22499999999999998</v>
      </c>
      <c r="T145" s="6">
        <f t="shared" si="14"/>
        <v>0.3</v>
      </c>
      <c r="U145" s="141">
        <f t="shared" si="15"/>
        <v>0.3</v>
      </c>
      <c r="V145" s="992">
        <v>0</v>
      </c>
      <c r="W145" s="992">
        <v>0</v>
      </c>
      <c r="X145" s="992">
        <v>0</v>
      </c>
      <c r="Y145" s="992">
        <v>0</v>
      </c>
      <c r="Z145" s="965" t="s">
        <v>532</v>
      </c>
      <c r="AA145" s="968" t="s">
        <v>532</v>
      </c>
      <c r="AB145" s="966"/>
      <c r="AC145" s="994" t="s">
        <v>633</v>
      </c>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row>
    <row r="146" spans="1:70" s="22" customFormat="1" ht="49.9" customHeight="1" x14ac:dyDescent="0.2">
      <c r="A146" s="959"/>
      <c r="B146" s="1007"/>
      <c r="C146" s="960"/>
      <c r="D146" s="952"/>
      <c r="E146" s="561"/>
      <c r="F146" s="985"/>
      <c r="G146" s="561"/>
      <c r="H146" s="561"/>
      <c r="I146" s="949"/>
      <c r="J146" s="612"/>
      <c r="K146" s="232">
        <v>0.3</v>
      </c>
      <c r="L146" s="233" t="s">
        <v>33</v>
      </c>
      <c r="M146" s="234">
        <v>0</v>
      </c>
      <c r="N146" s="234">
        <v>0</v>
      </c>
      <c r="O146" s="211">
        <v>0</v>
      </c>
      <c r="P146" s="211">
        <v>0</v>
      </c>
      <c r="Q146" s="153">
        <f t="shared" si="17"/>
        <v>0</v>
      </c>
      <c r="R146" s="153">
        <f t="shared" si="18"/>
        <v>0</v>
      </c>
      <c r="S146" s="153">
        <f t="shared" si="19"/>
        <v>0</v>
      </c>
      <c r="T146" s="153">
        <f t="shared" si="14"/>
        <v>0</v>
      </c>
      <c r="U146" s="157">
        <f t="shared" si="15"/>
        <v>0</v>
      </c>
      <c r="V146" s="993"/>
      <c r="W146" s="993"/>
      <c r="X146" s="993"/>
      <c r="Y146" s="993"/>
      <c r="Z146" s="966"/>
      <c r="AA146" s="969"/>
      <c r="AB146" s="966"/>
      <c r="AC146" s="995"/>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row>
    <row r="147" spans="1:70" s="22" customFormat="1" ht="33.6" customHeight="1" x14ac:dyDescent="0.2">
      <c r="A147" s="959"/>
      <c r="B147" s="1007"/>
      <c r="C147" s="960"/>
      <c r="D147" s="952"/>
      <c r="E147" s="561"/>
      <c r="F147" s="985"/>
      <c r="G147" s="561"/>
      <c r="H147" s="561"/>
      <c r="I147" s="949"/>
      <c r="J147" s="612" t="s">
        <v>533</v>
      </c>
      <c r="K147" s="235">
        <v>0.2</v>
      </c>
      <c r="L147" s="230" t="s">
        <v>30</v>
      </c>
      <c r="M147" s="231">
        <v>0.25</v>
      </c>
      <c r="N147" s="231">
        <v>0.5</v>
      </c>
      <c r="O147" s="213">
        <v>0.75</v>
      </c>
      <c r="P147" s="214">
        <v>1</v>
      </c>
      <c r="Q147" s="6">
        <f t="shared" si="17"/>
        <v>0.05</v>
      </c>
      <c r="R147" s="6">
        <f t="shared" si="18"/>
        <v>0.1</v>
      </c>
      <c r="S147" s="6">
        <f t="shared" si="19"/>
        <v>0.15000000000000002</v>
      </c>
      <c r="T147" s="6">
        <f t="shared" si="14"/>
        <v>0.2</v>
      </c>
      <c r="U147" s="141">
        <f t="shared" si="15"/>
        <v>0.2</v>
      </c>
      <c r="V147" s="993"/>
      <c r="W147" s="993"/>
      <c r="X147" s="993"/>
      <c r="Y147" s="993"/>
      <c r="Z147" s="966"/>
      <c r="AA147" s="969"/>
      <c r="AB147" s="966"/>
      <c r="AC147" s="995"/>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row>
    <row r="148" spans="1:70" s="22" customFormat="1" ht="27.6" customHeight="1" x14ac:dyDescent="0.2">
      <c r="A148" s="959"/>
      <c r="B148" s="1007"/>
      <c r="C148" s="960"/>
      <c r="D148" s="952"/>
      <c r="E148" s="561"/>
      <c r="F148" s="985"/>
      <c r="G148" s="561"/>
      <c r="H148" s="561"/>
      <c r="I148" s="949"/>
      <c r="J148" s="612"/>
      <c r="K148" s="232">
        <v>0.2</v>
      </c>
      <c r="L148" s="233" t="s">
        <v>33</v>
      </c>
      <c r="M148" s="234">
        <v>0</v>
      </c>
      <c r="N148" s="234">
        <v>0</v>
      </c>
      <c r="O148" s="211">
        <v>0</v>
      </c>
      <c r="P148" s="211">
        <v>0</v>
      </c>
      <c r="Q148" s="153">
        <f t="shared" si="17"/>
        <v>0</v>
      </c>
      <c r="R148" s="153">
        <f t="shared" si="18"/>
        <v>0</v>
      </c>
      <c r="S148" s="153">
        <f t="shared" si="19"/>
        <v>0</v>
      </c>
      <c r="T148" s="153">
        <f t="shared" si="14"/>
        <v>0</v>
      </c>
      <c r="U148" s="157">
        <f t="shared" si="15"/>
        <v>0</v>
      </c>
      <c r="V148" s="993"/>
      <c r="W148" s="993"/>
      <c r="X148" s="993"/>
      <c r="Y148" s="993"/>
      <c r="Z148" s="966"/>
      <c r="AA148" s="969"/>
      <c r="AB148" s="966"/>
      <c r="AC148" s="995"/>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row>
    <row r="149" spans="1:70" s="22" customFormat="1" ht="49.9" customHeight="1" x14ac:dyDescent="0.2">
      <c r="A149" s="959"/>
      <c r="B149" s="1007"/>
      <c r="C149" s="960"/>
      <c r="D149" s="952"/>
      <c r="E149" s="561"/>
      <c r="F149" s="985"/>
      <c r="G149" s="561"/>
      <c r="H149" s="561"/>
      <c r="I149" s="949"/>
      <c r="J149" s="612" t="s">
        <v>534</v>
      </c>
      <c r="K149" s="235">
        <v>0.3</v>
      </c>
      <c r="L149" s="230" t="s">
        <v>30</v>
      </c>
      <c r="M149" s="231">
        <v>0.25</v>
      </c>
      <c r="N149" s="231">
        <v>0.5</v>
      </c>
      <c r="O149" s="213">
        <v>0.75</v>
      </c>
      <c r="P149" s="214">
        <v>1</v>
      </c>
      <c r="Q149" s="6">
        <f t="shared" si="17"/>
        <v>7.4999999999999997E-2</v>
      </c>
      <c r="R149" s="6">
        <f t="shared" si="18"/>
        <v>0.15</v>
      </c>
      <c r="S149" s="6">
        <f>+SUM(O149:O149)*K149</f>
        <v>0.22499999999999998</v>
      </c>
      <c r="T149" s="6">
        <f t="shared" si="14"/>
        <v>0.3</v>
      </c>
      <c r="U149" s="141">
        <f t="shared" si="15"/>
        <v>0.3</v>
      </c>
      <c r="V149" s="993"/>
      <c r="W149" s="993"/>
      <c r="X149" s="993"/>
      <c r="Y149" s="993"/>
      <c r="Z149" s="966"/>
      <c r="AA149" s="969"/>
      <c r="AB149" s="966"/>
      <c r="AC149" s="995"/>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row>
    <row r="150" spans="1:70" s="22" customFormat="1" ht="49.9" customHeight="1" x14ac:dyDescent="0.2">
      <c r="A150" s="959"/>
      <c r="B150" s="1007"/>
      <c r="C150" s="960"/>
      <c r="D150" s="952"/>
      <c r="E150" s="561"/>
      <c r="F150" s="985"/>
      <c r="G150" s="561"/>
      <c r="H150" s="561"/>
      <c r="I150" s="950"/>
      <c r="J150" s="612"/>
      <c r="K150" s="232">
        <v>0.3</v>
      </c>
      <c r="L150" s="233" t="s">
        <v>33</v>
      </c>
      <c r="M150" s="234">
        <v>0</v>
      </c>
      <c r="N150" s="234">
        <v>0</v>
      </c>
      <c r="O150" s="211">
        <v>0</v>
      </c>
      <c r="P150" s="211">
        <v>0</v>
      </c>
      <c r="Q150" s="153">
        <f t="shared" si="17"/>
        <v>0</v>
      </c>
      <c r="R150" s="153">
        <f t="shared" si="18"/>
        <v>0</v>
      </c>
      <c r="S150" s="153">
        <f t="shared" si="19"/>
        <v>0</v>
      </c>
      <c r="T150" s="153">
        <f t="shared" si="14"/>
        <v>0</v>
      </c>
      <c r="U150" s="157">
        <f t="shared" si="15"/>
        <v>0</v>
      </c>
      <c r="V150" s="993"/>
      <c r="W150" s="993"/>
      <c r="X150" s="993"/>
      <c r="Y150" s="993"/>
      <c r="Z150" s="966"/>
      <c r="AA150" s="969"/>
      <c r="AB150" s="966"/>
      <c r="AC150" s="995"/>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row>
    <row r="151" spans="1:70" s="22" customFormat="1" ht="60" customHeight="1" x14ac:dyDescent="0.2">
      <c r="A151" s="959"/>
      <c r="B151" s="1007"/>
      <c r="C151" s="960"/>
      <c r="D151" s="952"/>
      <c r="E151" s="1031" t="s">
        <v>1052</v>
      </c>
      <c r="F151" s="984">
        <v>142</v>
      </c>
      <c r="G151" s="560" t="s">
        <v>838</v>
      </c>
      <c r="H151" s="560" t="s">
        <v>839</v>
      </c>
      <c r="I151" s="948">
        <v>0</v>
      </c>
      <c r="J151" s="560" t="s">
        <v>915</v>
      </c>
      <c r="K151" s="347">
        <v>0.3</v>
      </c>
      <c r="L151" s="230" t="s">
        <v>541</v>
      </c>
      <c r="M151" s="187">
        <v>1</v>
      </c>
      <c r="N151" s="187">
        <v>1</v>
      </c>
      <c r="O151" s="187">
        <v>1</v>
      </c>
      <c r="P151" s="348">
        <v>1</v>
      </c>
      <c r="Q151" s="153">
        <f t="shared" si="17"/>
        <v>0.3</v>
      </c>
      <c r="R151" s="153">
        <f t="shared" ref="R151:R156" si="20">+SUM(N151:N151)*K151</f>
        <v>0.3</v>
      </c>
      <c r="S151" s="153">
        <f t="shared" ref="S151:S156" si="21">+SUM(O151:O151)*K151</f>
        <v>0.3</v>
      </c>
      <c r="T151" s="153">
        <f t="shared" ref="T151:T156" si="22">+SUM(P151:P151)*K151</f>
        <v>0.3</v>
      </c>
      <c r="U151" s="157">
        <f t="shared" si="15"/>
        <v>0.3</v>
      </c>
      <c r="V151" s="244"/>
      <c r="W151" s="244"/>
      <c r="X151" s="244"/>
      <c r="Y151" s="244"/>
      <c r="Z151" s="242"/>
      <c r="AA151" s="243"/>
      <c r="AB151" s="966"/>
      <c r="AC151" s="988" t="s">
        <v>558</v>
      </c>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row>
    <row r="152" spans="1:70" s="22" customFormat="1" ht="78" customHeight="1" x14ac:dyDescent="0.2">
      <c r="A152" s="959"/>
      <c r="B152" s="1007"/>
      <c r="C152" s="960"/>
      <c r="D152" s="952"/>
      <c r="E152" s="893"/>
      <c r="F152" s="985"/>
      <c r="G152" s="561"/>
      <c r="H152" s="561"/>
      <c r="I152" s="949"/>
      <c r="J152" s="561"/>
      <c r="K152" s="232">
        <v>0.3</v>
      </c>
      <c r="L152" s="233" t="s">
        <v>33</v>
      </c>
      <c r="M152" s="234">
        <v>0</v>
      </c>
      <c r="N152" s="234">
        <v>0</v>
      </c>
      <c r="O152" s="211">
        <v>0</v>
      </c>
      <c r="P152" s="211">
        <v>0</v>
      </c>
      <c r="Q152" s="153">
        <f>+SUM(M152:M152)*K152</f>
        <v>0</v>
      </c>
      <c r="R152" s="153">
        <f t="shared" si="20"/>
        <v>0</v>
      </c>
      <c r="S152" s="153">
        <f t="shared" si="21"/>
        <v>0</v>
      </c>
      <c r="T152" s="153">
        <f t="shared" si="22"/>
        <v>0</v>
      </c>
      <c r="U152" s="157">
        <f>+MAX(Q152:T152)</f>
        <v>0</v>
      </c>
      <c r="V152" s="244"/>
      <c r="W152" s="244"/>
      <c r="X152" s="244"/>
      <c r="Y152" s="244"/>
      <c r="Z152" s="242"/>
      <c r="AA152" s="243"/>
      <c r="AB152" s="966"/>
      <c r="AC152" s="989"/>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row>
    <row r="153" spans="1:70" s="22" customFormat="1" ht="60" customHeight="1" x14ac:dyDescent="0.2">
      <c r="A153" s="959"/>
      <c r="B153" s="1007"/>
      <c r="C153" s="960"/>
      <c r="D153" s="952"/>
      <c r="E153" s="893"/>
      <c r="F153" s="985"/>
      <c r="G153" s="561"/>
      <c r="H153" s="561"/>
      <c r="I153" s="949"/>
      <c r="J153" s="560" t="s">
        <v>916</v>
      </c>
      <c r="K153" s="347">
        <v>0.3</v>
      </c>
      <c r="L153" s="230" t="s">
        <v>541</v>
      </c>
      <c r="M153" s="187">
        <v>1</v>
      </c>
      <c r="N153" s="187">
        <v>1</v>
      </c>
      <c r="O153" s="187">
        <v>1</v>
      </c>
      <c r="P153" s="348">
        <v>1</v>
      </c>
      <c r="Q153" s="153">
        <f t="shared" ref="Q153" si="23">+SUM(M153:M153)*K153</f>
        <v>0.3</v>
      </c>
      <c r="R153" s="153">
        <f t="shared" si="20"/>
        <v>0.3</v>
      </c>
      <c r="S153" s="153">
        <f t="shared" si="21"/>
        <v>0.3</v>
      </c>
      <c r="T153" s="153">
        <f t="shared" si="22"/>
        <v>0.3</v>
      </c>
      <c r="U153" s="157">
        <f t="shared" ref="U153" si="24">+MAX(Q153:T153)</f>
        <v>0.3</v>
      </c>
      <c r="V153" s="244"/>
      <c r="W153" s="244"/>
      <c r="X153" s="244"/>
      <c r="Y153" s="244"/>
      <c r="Z153" s="242"/>
      <c r="AA153" s="243"/>
      <c r="AB153" s="966"/>
      <c r="AC153" s="316"/>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row>
    <row r="154" spans="1:70" s="22" customFormat="1" ht="60" customHeight="1" x14ac:dyDescent="0.2">
      <c r="A154" s="959"/>
      <c r="B154" s="1007"/>
      <c r="C154" s="960"/>
      <c r="D154" s="952"/>
      <c r="E154" s="893"/>
      <c r="F154" s="985"/>
      <c r="G154" s="561"/>
      <c r="H154" s="561"/>
      <c r="I154" s="949"/>
      <c r="J154" s="561"/>
      <c r="K154" s="232">
        <v>0.3</v>
      </c>
      <c r="L154" s="233" t="s">
        <v>33</v>
      </c>
      <c r="M154" s="234">
        <v>0</v>
      </c>
      <c r="N154" s="234">
        <v>0</v>
      </c>
      <c r="O154" s="211">
        <v>0</v>
      </c>
      <c r="P154" s="211">
        <v>0</v>
      </c>
      <c r="Q154" s="153">
        <f>+SUM(M154:M154)*K154</f>
        <v>0</v>
      </c>
      <c r="R154" s="153">
        <f t="shared" si="20"/>
        <v>0</v>
      </c>
      <c r="S154" s="153">
        <f t="shared" si="21"/>
        <v>0</v>
      </c>
      <c r="T154" s="153">
        <f t="shared" si="22"/>
        <v>0</v>
      </c>
      <c r="U154" s="157">
        <f>+MAX(Q154:T154)</f>
        <v>0</v>
      </c>
      <c r="V154" s="244"/>
      <c r="W154" s="244"/>
      <c r="X154" s="244"/>
      <c r="Y154" s="244"/>
      <c r="Z154" s="242"/>
      <c r="AA154" s="243"/>
      <c r="AB154" s="966"/>
      <c r="AC154" s="316"/>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row>
    <row r="155" spans="1:70" s="22" customFormat="1" ht="60" customHeight="1" x14ac:dyDescent="0.2">
      <c r="A155" s="959"/>
      <c r="B155" s="1007"/>
      <c r="C155" s="960"/>
      <c r="D155" s="952"/>
      <c r="E155" s="893"/>
      <c r="F155" s="985"/>
      <c r="G155" s="561"/>
      <c r="H155" s="561"/>
      <c r="I155" s="949"/>
      <c r="J155" s="560" t="s">
        <v>917</v>
      </c>
      <c r="K155" s="347">
        <v>0.4</v>
      </c>
      <c r="L155" s="230" t="s">
        <v>541</v>
      </c>
      <c r="M155" s="187">
        <v>0.25</v>
      </c>
      <c r="N155" s="187">
        <v>0.5</v>
      </c>
      <c r="O155" s="187">
        <v>0.75</v>
      </c>
      <c r="P155" s="348">
        <v>1</v>
      </c>
      <c r="Q155" s="153">
        <f t="shared" ref="Q155" si="25">+SUM(M155:M155)*K155</f>
        <v>0.1</v>
      </c>
      <c r="R155" s="153">
        <f t="shared" si="20"/>
        <v>0.2</v>
      </c>
      <c r="S155" s="153">
        <f t="shared" si="21"/>
        <v>0.30000000000000004</v>
      </c>
      <c r="T155" s="153">
        <f t="shared" si="22"/>
        <v>0.4</v>
      </c>
      <c r="U155" s="157">
        <f t="shared" ref="U155" si="26">+MAX(Q155:T155)</f>
        <v>0.4</v>
      </c>
      <c r="V155" s="244"/>
      <c r="W155" s="244"/>
      <c r="X155" s="244"/>
      <c r="Y155" s="244"/>
      <c r="Z155" s="242"/>
      <c r="AA155" s="243"/>
      <c r="AB155" s="966"/>
      <c r="AC155" s="316"/>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row>
    <row r="156" spans="1:70" s="22" customFormat="1" ht="60" customHeight="1" x14ac:dyDescent="0.2">
      <c r="A156" s="959"/>
      <c r="B156" s="1007"/>
      <c r="C156" s="960"/>
      <c r="D156" s="952"/>
      <c r="E156" s="894"/>
      <c r="F156" s="986"/>
      <c r="G156" s="593"/>
      <c r="H156" s="593"/>
      <c r="I156" s="950"/>
      <c r="J156" s="593"/>
      <c r="K156" s="232">
        <v>0.4</v>
      </c>
      <c r="L156" s="233" t="s">
        <v>33</v>
      </c>
      <c r="M156" s="234">
        <v>0</v>
      </c>
      <c r="N156" s="234">
        <v>0</v>
      </c>
      <c r="O156" s="211">
        <v>0</v>
      </c>
      <c r="P156" s="211">
        <v>0</v>
      </c>
      <c r="Q156" s="153">
        <f>+SUM(M156:M156)*K156</f>
        <v>0</v>
      </c>
      <c r="R156" s="153">
        <f t="shared" si="20"/>
        <v>0</v>
      </c>
      <c r="S156" s="153">
        <f t="shared" si="21"/>
        <v>0</v>
      </c>
      <c r="T156" s="153">
        <f t="shared" si="22"/>
        <v>0</v>
      </c>
      <c r="U156" s="157">
        <f>+MAX(Q156:T156)</f>
        <v>0</v>
      </c>
      <c r="V156" s="244"/>
      <c r="W156" s="244"/>
      <c r="X156" s="244"/>
      <c r="Y156" s="244"/>
      <c r="Z156" s="242"/>
      <c r="AA156" s="243"/>
      <c r="AB156" s="966"/>
      <c r="AC156" s="316"/>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c r="BR156" s="7"/>
    </row>
    <row r="157" spans="1:70" ht="1.9" hidden="1" customHeight="1" x14ac:dyDescent="0.2">
      <c r="A157" s="959"/>
      <c r="B157" s="1007"/>
      <c r="C157" s="960"/>
      <c r="D157" s="952"/>
      <c r="E157" s="990" t="s">
        <v>1116</v>
      </c>
      <c r="F157" s="991">
        <v>143</v>
      </c>
      <c r="G157" s="562" t="s">
        <v>535</v>
      </c>
      <c r="H157" s="562" t="s">
        <v>536</v>
      </c>
      <c r="I157" s="346" t="e">
        <f>+X157</f>
        <v>#REF!</v>
      </c>
      <c r="J157" s="334"/>
      <c r="K157" s="235">
        <v>0.3</v>
      </c>
      <c r="L157" s="230" t="s">
        <v>30</v>
      </c>
      <c r="M157" s="231">
        <v>0.25</v>
      </c>
      <c r="N157" s="231">
        <v>0.25</v>
      </c>
      <c r="O157" s="209">
        <v>0.75</v>
      </c>
      <c r="P157" s="210">
        <v>1</v>
      </c>
      <c r="Q157" s="6">
        <f t="shared" si="17"/>
        <v>7.4999999999999997E-2</v>
      </c>
      <c r="R157" s="6">
        <f t="shared" si="18"/>
        <v>7.4999999999999997E-2</v>
      </c>
      <c r="S157" s="6">
        <f t="shared" si="19"/>
        <v>0.22499999999999998</v>
      </c>
      <c r="T157" s="6">
        <f t="shared" si="14"/>
        <v>0.3</v>
      </c>
      <c r="U157" s="141">
        <f t="shared" si="15"/>
        <v>0.3</v>
      </c>
      <c r="V157" s="964" t="e">
        <f>+#REF!+Q159</f>
        <v>#REF!</v>
      </c>
      <c r="W157" s="964" t="e">
        <f>+#REF!+R159</f>
        <v>#REF!</v>
      </c>
      <c r="X157" s="964" t="e">
        <f>+#REF!+S159</f>
        <v>#REF!</v>
      </c>
      <c r="Y157" s="947"/>
      <c r="Z157" s="215"/>
      <c r="AA157" s="216"/>
      <c r="AB157" s="966"/>
    </row>
    <row r="158" spans="1:70" ht="49.9" customHeight="1" x14ac:dyDescent="0.2">
      <c r="A158" s="959"/>
      <c r="B158" s="1007"/>
      <c r="C158" s="960"/>
      <c r="D158" s="952"/>
      <c r="E158" s="990"/>
      <c r="F158" s="991"/>
      <c r="G158" s="562"/>
      <c r="H158" s="562"/>
      <c r="I158" s="987"/>
      <c r="J158" s="612" t="s">
        <v>1127</v>
      </c>
      <c r="K158" s="235">
        <v>1</v>
      </c>
      <c r="L158" s="230" t="s">
        <v>30</v>
      </c>
      <c r="M158" s="231">
        <v>0.4</v>
      </c>
      <c r="N158" s="231">
        <v>1</v>
      </c>
      <c r="O158" s="213">
        <v>1</v>
      </c>
      <c r="P158" s="214">
        <v>1</v>
      </c>
      <c r="Q158" s="6">
        <f t="shared" si="17"/>
        <v>0.4</v>
      </c>
      <c r="R158" s="6">
        <f t="shared" si="18"/>
        <v>1</v>
      </c>
      <c r="S158" s="6">
        <f t="shared" si="19"/>
        <v>1</v>
      </c>
      <c r="T158" s="6">
        <f t="shared" si="14"/>
        <v>1</v>
      </c>
      <c r="U158" s="141">
        <f t="shared" si="15"/>
        <v>1</v>
      </c>
      <c r="V158" s="947"/>
      <c r="W158" s="947"/>
      <c r="X158" s="947"/>
      <c r="Y158" s="947"/>
      <c r="Z158" s="215"/>
      <c r="AA158" s="216"/>
      <c r="AB158" s="966"/>
    </row>
    <row r="159" spans="1:70" ht="35.25" customHeight="1" x14ac:dyDescent="0.2">
      <c r="A159" s="959"/>
      <c r="B159" s="1007"/>
      <c r="C159" s="960"/>
      <c r="D159" s="952"/>
      <c r="E159" s="990"/>
      <c r="F159" s="991"/>
      <c r="G159" s="562"/>
      <c r="H159" s="562"/>
      <c r="I159" s="987"/>
      <c r="J159" s="612"/>
      <c r="K159" s="232">
        <v>1</v>
      </c>
      <c r="L159" s="233" t="s">
        <v>33</v>
      </c>
      <c r="M159" s="234">
        <v>0</v>
      </c>
      <c r="N159" s="234">
        <v>0</v>
      </c>
      <c r="O159" s="211">
        <v>0</v>
      </c>
      <c r="P159" s="211">
        <v>0</v>
      </c>
      <c r="Q159" s="153">
        <f t="shared" si="17"/>
        <v>0</v>
      </c>
      <c r="R159" s="153">
        <f t="shared" si="18"/>
        <v>0</v>
      </c>
      <c r="S159" s="153">
        <f t="shared" si="19"/>
        <v>0</v>
      </c>
      <c r="T159" s="153">
        <f t="shared" si="14"/>
        <v>0</v>
      </c>
      <c r="U159" s="157">
        <f t="shared" si="15"/>
        <v>0</v>
      </c>
      <c r="V159" s="947"/>
      <c r="W159" s="947"/>
      <c r="X159" s="947"/>
      <c r="Y159" s="947"/>
      <c r="Z159" s="217" t="s">
        <v>537</v>
      </c>
      <c r="AA159" s="218" t="s">
        <v>537</v>
      </c>
      <c r="AB159" s="966"/>
    </row>
    <row r="160" spans="1:70" s="269" customFormat="1" ht="35.450000000000003" customHeight="1" x14ac:dyDescent="0.2">
      <c r="A160" s="959" t="s">
        <v>538</v>
      </c>
      <c r="B160" s="1007"/>
      <c r="C160" s="562" t="s">
        <v>1053</v>
      </c>
      <c r="D160" s="496" t="s">
        <v>876</v>
      </c>
      <c r="E160" s="953" t="s">
        <v>643</v>
      </c>
      <c r="F160" s="655">
        <v>144</v>
      </c>
      <c r="G160" s="971" t="s">
        <v>866</v>
      </c>
      <c r="H160" s="614" t="s">
        <v>539</v>
      </c>
      <c r="I160" s="979">
        <v>0</v>
      </c>
      <c r="J160" s="864" t="s">
        <v>867</v>
      </c>
      <c r="K160" s="235">
        <v>0.25</v>
      </c>
      <c r="L160" s="230" t="s">
        <v>30</v>
      </c>
      <c r="M160" s="231">
        <v>0.25</v>
      </c>
      <c r="N160" s="231">
        <v>0.5</v>
      </c>
      <c r="O160" s="209">
        <v>0.75</v>
      </c>
      <c r="P160" s="210">
        <v>1</v>
      </c>
      <c r="Q160" s="6">
        <f t="shared" si="17"/>
        <v>6.25E-2</v>
      </c>
      <c r="R160" s="6">
        <f t="shared" si="18"/>
        <v>0.125</v>
      </c>
      <c r="S160" s="6">
        <f t="shared" si="19"/>
        <v>0.1875</v>
      </c>
      <c r="T160" s="6">
        <f t="shared" si="14"/>
        <v>0.25</v>
      </c>
      <c r="U160" s="141">
        <f t="shared" si="15"/>
        <v>0.25</v>
      </c>
      <c r="V160" s="946">
        <f>+Q161+Q163+Q165</f>
        <v>0</v>
      </c>
      <c r="W160" s="946">
        <f>+R161+R163+R165</f>
        <v>0.125</v>
      </c>
      <c r="X160" s="946">
        <f>+S161+S163+S165</f>
        <v>0.1875</v>
      </c>
      <c r="Y160" s="946">
        <f>+T161+T163+T165</f>
        <v>0</v>
      </c>
      <c r="Z160" s="965" t="s">
        <v>540</v>
      </c>
      <c r="AA160" s="968" t="s">
        <v>540</v>
      </c>
      <c r="AB160" s="966"/>
      <c r="AC160" s="982" t="s">
        <v>560</v>
      </c>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row>
    <row r="161" spans="1:70" s="269" customFormat="1" ht="31.15" customHeight="1" x14ac:dyDescent="0.2">
      <c r="A161" s="959"/>
      <c r="B161" s="1007"/>
      <c r="C161" s="562"/>
      <c r="D161" s="496"/>
      <c r="E161" s="954"/>
      <c r="F161" s="656"/>
      <c r="G161" s="973"/>
      <c r="H161" s="614"/>
      <c r="I161" s="979"/>
      <c r="J161" s="865"/>
      <c r="K161" s="232">
        <v>0.25</v>
      </c>
      <c r="L161" s="233" t="s">
        <v>33</v>
      </c>
      <c r="M161" s="234">
        <v>0</v>
      </c>
      <c r="N161" s="234">
        <v>0</v>
      </c>
      <c r="O161" s="270">
        <v>0</v>
      </c>
      <c r="P161" s="270">
        <v>0</v>
      </c>
      <c r="Q161" s="152">
        <f t="shared" si="17"/>
        <v>0</v>
      </c>
      <c r="R161" s="152">
        <f t="shared" si="18"/>
        <v>0</v>
      </c>
      <c r="S161" s="152">
        <f t="shared" si="19"/>
        <v>0</v>
      </c>
      <c r="T161" s="152">
        <f t="shared" si="14"/>
        <v>0</v>
      </c>
      <c r="U161" s="156">
        <f t="shared" si="15"/>
        <v>0</v>
      </c>
      <c r="V161" s="947"/>
      <c r="W161" s="947"/>
      <c r="X161" s="947"/>
      <c r="Y161" s="947"/>
      <c r="Z161" s="966"/>
      <c r="AA161" s="969"/>
      <c r="AB161" s="966"/>
      <c r="AC161" s="983"/>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row>
    <row r="162" spans="1:70" s="269" customFormat="1" ht="32.450000000000003" customHeight="1" x14ac:dyDescent="0.2">
      <c r="A162" s="959"/>
      <c r="B162" s="1007"/>
      <c r="C162" s="562"/>
      <c r="D162" s="496"/>
      <c r="E162" s="954"/>
      <c r="F162" s="656"/>
      <c r="G162" s="971" t="s">
        <v>868</v>
      </c>
      <c r="H162" s="614"/>
      <c r="I162" s="979"/>
      <c r="J162" s="494" t="s">
        <v>869</v>
      </c>
      <c r="K162" s="235">
        <v>0.5</v>
      </c>
      <c r="L162" s="230" t="s">
        <v>30</v>
      </c>
      <c r="M162" s="231">
        <v>0</v>
      </c>
      <c r="N162" s="231">
        <v>0.5</v>
      </c>
      <c r="O162" s="209">
        <v>0.75</v>
      </c>
      <c r="P162" s="210">
        <v>1</v>
      </c>
      <c r="Q162" s="6">
        <f t="shared" si="17"/>
        <v>0</v>
      </c>
      <c r="R162" s="6">
        <f t="shared" si="18"/>
        <v>0.25</v>
      </c>
      <c r="S162" s="6">
        <f t="shared" si="19"/>
        <v>0.375</v>
      </c>
      <c r="T162" s="6">
        <f t="shared" si="14"/>
        <v>0.5</v>
      </c>
      <c r="U162" s="141">
        <f t="shared" si="15"/>
        <v>0.5</v>
      </c>
      <c r="V162" s="947"/>
      <c r="W162" s="947"/>
      <c r="X162" s="947"/>
      <c r="Y162" s="947"/>
      <c r="Z162" s="966"/>
      <c r="AA162" s="969"/>
      <c r="AB162" s="966"/>
      <c r="AC162" s="983"/>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row>
    <row r="163" spans="1:70" s="269" customFormat="1" ht="49.15" customHeight="1" x14ac:dyDescent="0.2">
      <c r="A163" s="959"/>
      <c r="B163" s="1007"/>
      <c r="C163" s="562"/>
      <c r="D163" s="496"/>
      <c r="E163" s="954"/>
      <c r="F163" s="656"/>
      <c r="G163" s="973"/>
      <c r="H163" s="614"/>
      <c r="I163" s="979"/>
      <c r="J163" s="494"/>
      <c r="K163" s="232">
        <v>0.5</v>
      </c>
      <c r="L163" s="233" t="s">
        <v>33</v>
      </c>
      <c r="M163" s="234">
        <v>0</v>
      </c>
      <c r="N163" s="234">
        <v>0</v>
      </c>
      <c r="O163" s="270">
        <v>0</v>
      </c>
      <c r="P163" s="270">
        <v>0</v>
      </c>
      <c r="Q163" s="152">
        <f t="shared" si="17"/>
        <v>0</v>
      </c>
      <c r="R163" s="152">
        <f t="shared" si="18"/>
        <v>0</v>
      </c>
      <c r="S163" s="152">
        <f t="shared" si="19"/>
        <v>0</v>
      </c>
      <c r="T163" s="152">
        <f t="shared" si="14"/>
        <v>0</v>
      </c>
      <c r="U163" s="156">
        <f t="shared" si="15"/>
        <v>0</v>
      </c>
      <c r="V163" s="947"/>
      <c r="W163" s="947"/>
      <c r="X163" s="947"/>
      <c r="Y163" s="947"/>
      <c r="Z163" s="966"/>
      <c r="AA163" s="969"/>
      <c r="AB163" s="966"/>
      <c r="AC163" s="983"/>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row>
    <row r="164" spans="1:70" s="269" customFormat="1" ht="35.450000000000003" customHeight="1" x14ac:dyDescent="0.2">
      <c r="A164" s="959"/>
      <c r="B164" s="1007"/>
      <c r="C164" s="562"/>
      <c r="D164" s="496"/>
      <c r="E164" s="954"/>
      <c r="F164" s="656"/>
      <c r="G164" s="971" t="s">
        <v>644</v>
      </c>
      <c r="H164" s="614"/>
      <c r="I164" s="979"/>
      <c r="J164" s="494" t="s">
        <v>870</v>
      </c>
      <c r="K164" s="235">
        <v>0.25</v>
      </c>
      <c r="L164" s="230" t="s">
        <v>541</v>
      </c>
      <c r="M164" s="231">
        <v>0.2</v>
      </c>
      <c r="N164" s="231">
        <v>0.5</v>
      </c>
      <c r="O164" s="209">
        <v>0.75</v>
      </c>
      <c r="P164" s="210">
        <v>1</v>
      </c>
      <c r="Q164" s="6">
        <f t="shared" si="17"/>
        <v>0.05</v>
      </c>
      <c r="R164" s="6">
        <f t="shared" si="18"/>
        <v>0.125</v>
      </c>
      <c r="S164" s="6">
        <f t="shared" si="19"/>
        <v>0.1875</v>
      </c>
      <c r="T164" s="6">
        <f t="shared" si="14"/>
        <v>0.25</v>
      </c>
      <c r="U164" s="141">
        <f t="shared" si="15"/>
        <v>0.25</v>
      </c>
      <c r="V164" s="947"/>
      <c r="W164" s="947"/>
      <c r="X164" s="947"/>
      <c r="Y164" s="947"/>
      <c r="Z164" s="966"/>
      <c r="AA164" s="969"/>
      <c r="AB164" s="966"/>
      <c r="AC164" s="983"/>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row>
    <row r="165" spans="1:70" s="269" customFormat="1" ht="63" customHeight="1" x14ac:dyDescent="0.2">
      <c r="A165" s="959"/>
      <c r="B165" s="1007"/>
      <c r="C165" s="562"/>
      <c r="D165" s="496"/>
      <c r="E165" s="955"/>
      <c r="F165" s="657"/>
      <c r="G165" s="973"/>
      <c r="H165" s="614"/>
      <c r="I165" s="979"/>
      <c r="J165" s="494"/>
      <c r="K165" s="232">
        <v>0.25</v>
      </c>
      <c r="L165" s="233" t="s">
        <v>33</v>
      </c>
      <c r="M165" s="234">
        <v>0</v>
      </c>
      <c r="N165" s="234">
        <v>0.5</v>
      </c>
      <c r="O165" s="270">
        <v>0.75</v>
      </c>
      <c r="P165" s="270">
        <v>0</v>
      </c>
      <c r="Q165" s="152">
        <f t="shared" si="17"/>
        <v>0</v>
      </c>
      <c r="R165" s="152">
        <f t="shared" si="18"/>
        <v>0.125</v>
      </c>
      <c r="S165" s="152">
        <f t="shared" si="19"/>
        <v>0.1875</v>
      </c>
      <c r="T165" s="152">
        <f t="shared" si="14"/>
        <v>0</v>
      </c>
      <c r="U165" s="156">
        <f t="shared" si="15"/>
        <v>0.1875</v>
      </c>
      <c r="V165" s="947"/>
      <c r="W165" s="947"/>
      <c r="X165" s="947"/>
      <c r="Y165" s="947"/>
      <c r="Z165" s="966"/>
      <c r="AA165" s="969"/>
      <c r="AB165" s="966"/>
      <c r="AC165" s="983"/>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row>
    <row r="166" spans="1:70" s="269" customFormat="1" ht="33" customHeight="1" x14ac:dyDescent="0.2">
      <c r="A166" s="959"/>
      <c r="B166" s="1007"/>
      <c r="C166" s="562"/>
      <c r="D166" s="496"/>
      <c r="E166" s="953" t="s">
        <v>645</v>
      </c>
      <c r="F166" s="655">
        <v>145</v>
      </c>
      <c r="G166" s="981" t="s">
        <v>871</v>
      </c>
      <c r="H166" s="614" t="s">
        <v>542</v>
      </c>
      <c r="I166" s="979">
        <v>0</v>
      </c>
      <c r="J166" s="494" t="s">
        <v>872</v>
      </c>
      <c r="K166" s="235">
        <v>1</v>
      </c>
      <c r="L166" s="230" t="s">
        <v>30</v>
      </c>
      <c r="M166" s="231">
        <v>0.25</v>
      </c>
      <c r="N166" s="231">
        <v>0.5</v>
      </c>
      <c r="O166" s="209">
        <v>0.75</v>
      </c>
      <c r="P166" s="210">
        <v>1</v>
      </c>
      <c r="Q166" s="6">
        <f t="shared" si="17"/>
        <v>0.25</v>
      </c>
      <c r="R166" s="6">
        <f t="shared" si="18"/>
        <v>0.5</v>
      </c>
      <c r="S166" s="6">
        <f t="shared" si="19"/>
        <v>0.75</v>
      </c>
      <c r="T166" s="6">
        <f t="shared" si="14"/>
        <v>1</v>
      </c>
      <c r="U166" s="141">
        <f t="shared" si="15"/>
        <v>1</v>
      </c>
      <c r="V166" s="964">
        <f>+Q167</f>
        <v>0.2</v>
      </c>
      <c r="W166" s="964">
        <f>+R167</f>
        <v>0.5</v>
      </c>
      <c r="X166" s="964">
        <f>+S167</f>
        <v>0.75</v>
      </c>
      <c r="Y166" s="964">
        <f>+T167</f>
        <v>0</v>
      </c>
      <c r="Z166" s="966"/>
      <c r="AA166" s="969"/>
      <c r="AB166" s="966"/>
      <c r="AC166" s="974" t="s">
        <v>561</v>
      </c>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row>
    <row r="167" spans="1:70" s="269" customFormat="1" ht="93.6" customHeight="1" x14ac:dyDescent="0.2">
      <c r="A167" s="959"/>
      <c r="B167" s="1007"/>
      <c r="C167" s="562"/>
      <c r="D167" s="496"/>
      <c r="E167" s="955"/>
      <c r="F167" s="657"/>
      <c r="G167" s="981"/>
      <c r="H167" s="614"/>
      <c r="I167" s="980"/>
      <c r="J167" s="494"/>
      <c r="K167" s="232">
        <v>1</v>
      </c>
      <c r="L167" s="233" t="s">
        <v>33</v>
      </c>
      <c r="M167" s="234">
        <v>0.2</v>
      </c>
      <c r="N167" s="234">
        <v>0.5</v>
      </c>
      <c r="O167" s="270">
        <v>0.75</v>
      </c>
      <c r="P167" s="270">
        <v>0</v>
      </c>
      <c r="Q167" s="152">
        <f t="shared" si="17"/>
        <v>0.2</v>
      </c>
      <c r="R167" s="152">
        <f t="shared" si="18"/>
        <v>0.5</v>
      </c>
      <c r="S167" s="152">
        <f t="shared" si="19"/>
        <v>0.75</v>
      </c>
      <c r="T167" s="152">
        <f t="shared" si="14"/>
        <v>0</v>
      </c>
      <c r="U167" s="156">
        <f t="shared" si="15"/>
        <v>0.75</v>
      </c>
      <c r="V167" s="947"/>
      <c r="W167" s="947"/>
      <c r="X167" s="947"/>
      <c r="Y167" s="947"/>
      <c r="Z167" s="966"/>
      <c r="AA167" s="969"/>
      <c r="AB167" s="966"/>
      <c r="AC167" s="975"/>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row>
    <row r="168" spans="1:70" s="269" customFormat="1" ht="31.9" customHeight="1" x14ac:dyDescent="0.2">
      <c r="A168" s="959"/>
      <c r="B168" s="1007"/>
      <c r="C168" s="562"/>
      <c r="D168" s="496"/>
      <c r="E168" s="953" t="s">
        <v>543</v>
      </c>
      <c r="F168" s="655">
        <v>146</v>
      </c>
      <c r="G168" s="976" t="s">
        <v>873</v>
      </c>
      <c r="H168" s="978" t="s">
        <v>544</v>
      </c>
      <c r="I168" s="979">
        <v>0</v>
      </c>
      <c r="J168" s="616" t="s">
        <v>874</v>
      </c>
      <c r="K168" s="235">
        <v>0.5</v>
      </c>
      <c r="L168" s="230" t="s">
        <v>30</v>
      </c>
      <c r="M168" s="231">
        <v>0</v>
      </c>
      <c r="N168" s="231">
        <v>0.5</v>
      </c>
      <c r="O168" s="209">
        <v>0.5</v>
      </c>
      <c r="P168" s="210">
        <v>1</v>
      </c>
      <c r="Q168" s="6">
        <f t="shared" si="17"/>
        <v>0</v>
      </c>
      <c r="R168" s="6">
        <f t="shared" si="18"/>
        <v>0.25</v>
      </c>
      <c r="S168" s="6">
        <f t="shared" si="19"/>
        <v>0.25</v>
      </c>
      <c r="T168" s="6">
        <f t="shared" si="14"/>
        <v>0.5</v>
      </c>
      <c r="U168" s="141">
        <f t="shared" si="15"/>
        <v>0.5</v>
      </c>
      <c r="V168" s="944">
        <v>0</v>
      </c>
      <c r="W168" s="944">
        <v>0</v>
      </c>
      <c r="X168" s="944">
        <v>0</v>
      </c>
      <c r="Y168" s="944">
        <v>0</v>
      </c>
      <c r="Z168" s="966"/>
      <c r="AA168" s="969"/>
      <c r="AB168" s="966"/>
      <c r="AC168" s="974" t="s">
        <v>561</v>
      </c>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row>
    <row r="169" spans="1:70" s="269" customFormat="1" ht="61.5" customHeight="1" x14ac:dyDescent="0.2">
      <c r="A169" s="959"/>
      <c r="B169" s="1007"/>
      <c r="C169" s="562"/>
      <c r="D169" s="496"/>
      <c r="E169" s="954"/>
      <c r="F169" s="656"/>
      <c r="G169" s="977"/>
      <c r="H169" s="614"/>
      <c r="I169" s="980"/>
      <c r="J169" s="616"/>
      <c r="K169" s="232">
        <v>0.5</v>
      </c>
      <c r="L169" s="233" t="s">
        <v>33</v>
      </c>
      <c r="M169" s="234">
        <v>0</v>
      </c>
      <c r="N169" s="234">
        <v>0.45</v>
      </c>
      <c r="O169" s="270">
        <v>0.5</v>
      </c>
      <c r="P169" s="270">
        <v>0</v>
      </c>
      <c r="Q169" s="152">
        <f t="shared" si="17"/>
        <v>0</v>
      </c>
      <c r="R169" s="152">
        <f t="shared" si="18"/>
        <v>0.22500000000000001</v>
      </c>
      <c r="S169" s="152">
        <f t="shared" si="19"/>
        <v>0.25</v>
      </c>
      <c r="T169" s="152">
        <f t="shared" si="14"/>
        <v>0</v>
      </c>
      <c r="U169" s="156">
        <f t="shared" si="15"/>
        <v>0.25</v>
      </c>
      <c r="V169" s="945"/>
      <c r="W169" s="945"/>
      <c r="X169" s="945"/>
      <c r="Y169" s="945"/>
      <c r="Z169" s="966"/>
      <c r="AA169" s="969"/>
      <c r="AB169" s="966"/>
      <c r="AC169" s="975"/>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row>
    <row r="170" spans="1:70" ht="44.45" customHeight="1" x14ac:dyDescent="0.2">
      <c r="A170" s="959"/>
      <c r="B170" s="1007"/>
      <c r="C170" s="562"/>
      <c r="D170" s="496"/>
      <c r="E170" s="954"/>
      <c r="F170" s="656"/>
      <c r="G170" s="976" t="s">
        <v>646</v>
      </c>
      <c r="H170" s="614"/>
      <c r="I170" s="980"/>
      <c r="J170" s="616" t="s">
        <v>1126</v>
      </c>
      <c r="K170" s="235">
        <v>0.5</v>
      </c>
      <c r="L170" s="230" t="s">
        <v>30</v>
      </c>
      <c r="M170" s="231">
        <v>0.25</v>
      </c>
      <c r="N170" s="231">
        <v>0.5</v>
      </c>
      <c r="O170" s="209">
        <v>0.75</v>
      </c>
      <c r="P170" s="210">
        <v>1</v>
      </c>
      <c r="Q170" s="6">
        <f t="shared" si="17"/>
        <v>0.125</v>
      </c>
      <c r="R170" s="6">
        <f t="shared" si="18"/>
        <v>0.25</v>
      </c>
      <c r="S170" s="6">
        <f t="shared" si="19"/>
        <v>0.375</v>
      </c>
      <c r="T170" s="6">
        <f t="shared" si="14"/>
        <v>0.5</v>
      </c>
      <c r="U170" s="141">
        <f t="shared" si="15"/>
        <v>0.5</v>
      </c>
      <c r="V170" s="945"/>
      <c r="W170" s="945"/>
      <c r="X170" s="945"/>
      <c r="Y170" s="945"/>
      <c r="Z170" s="966"/>
      <c r="AA170" s="969"/>
      <c r="AB170" s="966"/>
      <c r="AC170" s="975"/>
      <c r="AD170" s="7"/>
      <c r="AE170" s="7"/>
      <c r="AF170" s="7"/>
      <c r="AG170" s="7"/>
      <c r="AH170" s="7"/>
      <c r="AI170" s="7"/>
      <c r="AJ170" s="7"/>
      <c r="AK170" s="7"/>
      <c r="AL170" s="7"/>
      <c r="AM170" s="7"/>
      <c r="AN170" s="7"/>
      <c r="AO170" s="7"/>
      <c r="AP170" s="7"/>
      <c r="AQ170" s="7"/>
      <c r="AR170" s="7"/>
    </row>
    <row r="171" spans="1:70" ht="91.9" customHeight="1" x14ac:dyDescent="0.2">
      <c r="A171" s="959"/>
      <c r="B171" s="1007"/>
      <c r="C171" s="562"/>
      <c r="D171" s="496"/>
      <c r="E171" s="954"/>
      <c r="F171" s="656"/>
      <c r="G171" s="977"/>
      <c r="H171" s="614"/>
      <c r="I171" s="980"/>
      <c r="J171" s="616"/>
      <c r="K171" s="232">
        <v>0.5</v>
      </c>
      <c r="L171" s="233" t="s">
        <v>33</v>
      </c>
      <c r="M171" s="234">
        <v>0.25</v>
      </c>
      <c r="N171" s="234">
        <v>0.5</v>
      </c>
      <c r="O171" s="211">
        <v>0.75</v>
      </c>
      <c r="P171" s="211">
        <v>0</v>
      </c>
      <c r="Q171" s="153">
        <f t="shared" si="17"/>
        <v>0.125</v>
      </c>
      <c r="R171" s="153">
        <f t="shared" si="18"/>
        <v>0.25</v>
      </c>
      <c r="S171" s="153">
        <f t="shared" si="19"/>
        <v>0.375</v>
      </c>
      <c r="T171" s="153">
        <f t="shared" si="14"/>
        <v>0</v>
      </c>
      <c r="U171" s="157">
        <f t="shared" si="15"/>
        <v>0.375</v>
      </c>
      <c r="V171" s="945"/>
      <c r="W171" s="945"/>
      <c r="X171" s="945"/>
      <c r="Y171" s="945"/>
      <c r="Z171" s="966"/>
      <c r="AA171" s="969"/>
      <c r="AB171" s="966"/>
      <c r="AC171" s="975"/>
      <c r="AD171" s="7"/>
      <c r="AE171" s="7"/>
      <c r="AF171" s="7"/>
      <c r="AG171" s="7"/>
      <c r="AH171" s="7"/>
      <c r="AI171" s="7"/>
      <c r="AJ171" s="7"/>
      <c r="AK171" s="7"/>
      <c r="AL171" s="7"/>
      <c r="AM171" s="7"/>
      <c r="AN171" s="7"/>
      <c r="AO171" s="7"/>
      <c r="AP171" s="7"/>
      <c r="AQ171" s="7"/>
      <c r="AR171" s="7"/>
    </row>
    <row r="172" spans="1:70" ht="49.9" customHeight="1" x14ac:dyDescent="0.2">
      <c r="A172" s="951" t="s">
        <v>545</v>
      </c>
      <c r="B172" s="1007"/>
      <c r="C172" s="952" t="s">
        <v>546</v>
      </c>
      <c r="D172" s="952" t="s">
        <v>547</v>
      </c>
      <c r="E172" s="614" t="s">
        <v>548</v>
      </c>
      <c r="F172" s="655">
        <v>147</v>
      </c>
      <c r="G172" s="971" t="s">
        <v>634</v>
      </c>
      <c r="H172" s="614" t="s">
        <v>448</v>
      </c>
      <c r="I172" s="615">
        <v>0</v>
      </c>
      <c r="J172" s="616" t="s">
        <v>875</v>
      </c>
      <c r="K172" s="235">
        <v>0.25</v>
      </c>
      <c r="L172" s="230" t="s">
        <v>30</v>
      </c>
      <c r="M172" s="231">
        <v>0.1</v>
      </c>
      <c r="N172" s="231">
        <v>0.3</v>
      </c>
      <c r="O172" s="209">
        <v>0.75</v>
      </c>
      <c r="P172" s="210">
        <v>1</v>
      </c>
      <c r="Q172" s="6">
        <f t="shared" si="17"/>
        <v>2.5000000000000001E-2</v>
      </c>
      <c r="R172" s="6">
        <f t="shared" si="18"/>
        <v>7.4999999999999997E-2</v>
      </c>
      <c r="S172" s="6">
        <f t="shared" si="19"/>
        <v>0.1875</v>
      </c>
      <c r="T172" s="6">
        <f t="shared" si="14"/>
        <v>0.25</v>
      </c>
      <c r="U172" s="141">
        <f t="shared" si="15"/>
        <v>0.25</v>
      </c>
      <c r="V172" s="964">
        <f>+Q173+Q175+Q177</f>
        <v>0.2</v>
      </c>
      <c r="W172" s="964">
        <f>+R173+R175+R177</f>
        <v>0.3</v>
      </c>
      <c r="X172" s="964">
        <f>+S173+S175+S177</f>
        <v>0.68</v>
      </c>
      <c r="Y172" s="964">
        <f>+T173+T175+T177</f>
        <v>0</v>
      </c>
      <c r="Z172" s="965" t="s">
        <v>549</v>
      </c>
      <c r="AA172" s="968" t="s">
        <v>549</v>
      </c>
      <c r="AB172" s="966"/>
      <c r="AC172" s="22" t="s">
        <v>635</v>
      </c>
    </row>
    <row r="173" spans="1:70" ht="27" customHeight="1" x14ac:dyDescent="0.2">
      <c r="A173" s="951"/>
      <c r="B173" s="1007"/>
      <c r="C173" s="952"/>
      <c r="D173" s="952"/>
      <c r="E173" s="614"/>
      <c r="F173" s="656"/>
      <c r="G173" s="972"/>
      <c r="H173" s="614"/>
      <c r="I173" s="614"/>
      <c r="J173" s="616"/>
      <c r="K173" s="232">
        <v>0.25</v>
      </c>
      <c r="L173" s="233" t="s">
        <v>33</v>
      </c>
      <c r="M173" s="234">
        <v>0.2</v>
      </c>
      <c r="N173" s="234">
        <v>0.3</v>
      </c>
      <c r="O173" s="211">
        <v>0.72</v>
      </c>
      <c r="P173" s="211">
        <v>0</v>
      </c>
      <c r="Q173" s="153">
        <f t="shared" si="17"/>
        <v>0.05</v>
      </c>
      <c r="R173" s="153">
        <f t="shared" si="18"/>
        <v>7.4999999999999997E-2</v>
      </c>
      <c r="S173" s="153">
        <f t="shared" si="19"/>
        <v>0.18</v>
      </c>
      <c r="T173" s="153">
        <f t="shared" si="14"/>
        <v>0</v>
      </c>
      <c r="U173" s="157">
        <f t="shared" si="15"/>
        <v>0.18</v>
      </c>
      <c r="V173" s="947"/>
      <c r="W173" s="947"/>
      <c r="X173" s="947"/>
      <c r="Y173" s="947"/>
      <c r="Z173" s="966"/>
      <c r="AA173" s="969"/>
      <c r="AB173" s="966"/>
    </row>
    <row r="174" spans="1:70" ht="37.9" customHeight="1" x14ac:dyDescent="0.2">
      <c r="A174" s="951"/>
      <c r="B174" s="1007"/>
      <c r="C174" s="952"/>
      <c r="D174" s="952"/>
      <c r="E174" s="614"/>
      <c r="F174" s="656"/>
      <c r="G174" s="972"/>
      <c r="H174" s="614"/>
      <c r="I174" s="614"/>
      <c r="J174" s="616" t="s">
        <v>636</v>
      </c>
      <c r="K174" s="235">
        <v>0.5</v>
      </c>
      <c r="L174" s="230" t="s">
        <v>30</v>
      </c>
      <c r="M174" s="231">
        <v>0.1</v>
      </c>
      <c r="N174" s="231">
        <v>0.3</v>
      </c>
      <c r="O174" s="209">
        <v>0.75</v>
      </c>
      <c r="P174" s="210">
        <v>1</v>
      </c>
      <c r="Q174" s="6">
        <f t="shared" si="17"/>
        <v>0.05</v>
      </c>
      <c r="R174" s="6">
        <f t="shared" si="18"/>
        <v>0.15</v>
      </c>
      <c r="S174" s="6">
        <f t="shared" si="19"/>
        <v>0.375</v>
      </c>
      <c r="T174" s="6">
        <f t="shared" si="14"/>
        <v>0.5</v>
      </c>
      <c r="U174" s="141">
        <f t="shared" si="15"/>
        <v>0.5</v>
      </c>
      <c r="V174" s="947"/>
      <c r="W174" s="947"/>
      <c r="X174" s="947"/>
      <c r="Y174" s="947"/>
      <c r="Z174" s="966"/>
      <c r="AA174" s="969"/>
      <c r="AB174" s="966"/>
    </row>
    <row r="175" spans="1:70" ht="33.6" customHeight="1" x14ac:dyDescent="0.2">
      <c r="A175" s="951"/>
      <c r="B175" s="1007"/>
      <c r="C175" s="952"/>
      <c r="D175" s="952"/>
      <c r="E175" s="614"/>
      <c r="F175" s="656"/>
      <c r="G175" s="972"/>
      <c r="H175" s="614"/>
      <c r="I175" s="614"/>
      <c r="J175" s="616"/>
      <c r="K175" s="232">
        <v>0.5</v>
      </c>
      <c r="L175" s="233" t="s">
        <v>33</v>
      </c>
      <c r="M175" s="234">
        <v>0.2</v>
      </c>
      <c r="N175" s="234">
        <v>0.3</v>
      </c>
      <c r="O175" s="211">
        <v>0.7</v>
      </c>
      <c r="P175" s="211">
        <v>0</v>
      </c>
      <c r="Q175" s="153">
        <f t="shared" si="17"/>
        <v>0.1</v>
      </c>
      <c r="R175" s="153">
        <f t="shared" si="18"/>
        <v>0.15</v>
      </c>
      <c r="S175" s="153">
        <f t="shared" si="19"/>
        <v>0.35</v>
      </c>
      <c r="T175" s="153">
        <f t="shared" si="14"/>
        <v>0</v>
      </c>
      <c r="U175" s="157">
        <f t="shared" si="15"/>
        <v>0.35</v>
      </c>
      <c r="V175" s="947"/>
      <c r="W175" s="947"/>
      <c r="X175" s="947"/>
      <c r="Y175" s="947"/>
      <c r="Z175" s="966"/>
      <c r="AA175" s="969"/>
      <c r="AB175" s="966"/>
    </row>
    <row r="176" spans="1:70" ht="28.9" customHeight="1" x14ac:dyDescent="0.2">
      <c r="A176" s="951"/>
      <c r="B176" s="1007"/>
      <c r="C176" s="952"/>
      <c r="D176" s="952"/>
      <c r="E176" s="614"/>
      <c r="F176" s="656"/>
      <c r="G176" s="972"/>
      <c r="H176" s="614"/>
      <c r="I176" s="614"/>
      <c r="J176" s="616" t="s">
        <v>637</v>
      </c>
      <c r="K176" s="235">
        <v>0.25</v>
      </c>
      <c r="L176" s="230" t="s">
        <v>30</v>
      </c>
      <c r="M176" s="231">
        <v>0</v>
      </c>
      <c r="N176" s="231">
        <v>0.3</v>
      </c>
      <c r="O176" s="209">
        <v>0.6</v>
      </c>
      <c r="P176" s="210">
        <v>1</v>
      </c>
      <c r="Q176" s="6">
        <f t="shared" si="17"/>
        <v>0</v>
      </c>
      <c r="R176" s="6">
        <f t="shared" si="18"/>
        <v>7.4999999999999997E-2</v>
      </c>
      <c r="S176" s="6">
        <f t="shared" si="19"/>
        <v>0.15</v>
      </c>
      <c r="T176" s="6">
        <f t="shared" si="14"/>
        <v>0.25</v>
      </c>
      <c r="U176" s="141">
        <f t="shared" si="15"/>
        <v>0.25</v>
      </c>
      <c r="V176" s="947"/>
      <c r="W176" s="947"/>
      <c r="X176" s="947"/>
      <c r="Y176" s="947"/>
      <c r="Z176" s="966"/>
      <c r="AA176" s="969"/>
      <c r="AB176" s="966"/>
    </row>
    <row r="177" spans="1:70" ht="30.6" customHeight="1" x14ac:dyDescent="0.2">
      <c r="A177" s="951"/>
      <c r="B177" s="1008"/>
      <c r="C177" s="952"/>
      <c r="D177" s="952"/>
      <c r="E177" s="614"/>
      <c r="F177" s="657"/>
      <c r="G177" s="973"/>
      <c r="H177" s="614"/>
      <c r="I177" s="614"/>
      <c r="J177" s="616"/>
      <c r="K177" s="232">
        <v>0.25</v>
      </c>
      <c r="L177" s="233" t="s">
        <v>33</v>
      </c>
      <c r="M177" s="234">
        <v>0.2</v>
      </c>
      <c r="N177" s="234">
        <v>0.3</v>
      </c>
      <c r="O177" s="211">
        <v>0.6</v>
      </c>
      <c r="P177" s="211">
        <v>0</v>
      </c>
      <c r="Q177" s="153">
        <f t="shared" si="17"/>
        <v>0.05</v>
      </c>
      <c r="R177" s="153">
        <f t="shared" si="18"/>
        <v>7.4999999999999997E-2</v>
      </c>
      <c r="S177" s="153">
        <f t="shared" si="19"/>
        <v>0.15</v>
      </c>
      <c r="T177" s="153">
        <f t="shared" si="14"/>
        <v>0</v>
      </c>
      <c r="U177" s="157">
        <f t="shared" si="15"/>
        <v>0.15</v>
      </c>
      <c r="V177" s="947"/>
      <c r="W177" s="947"/>
      <c r="X177" s="947"/>
      <c r="Y177" s="947"/>
      <c r="Z177" s="967"/>
      <c r="AA177" s="970"/>
      <c r="AB177" s="967"/>
    </row>
    <row r="178" spans="1:70" s="66" customFormat="1" x14ac:dyDescent="0.25">
      <c r="A178" s="219"/>
      <c r="B178" s="2"/>
      <c r="C178" s="2"/>
      <c r="D178" s="2"/>
      <c r="E178" s="220"/>
      <c r="F178" s="220"/>
      <c r="G178" s="3"/>
      <c r="H178" s="3"/>
      <c r="I178" s="222"/>
      <c r="J178" s="5"/>
      <c r="K178" s="3"/>
      <c r="L178" s="3"/>
      <c r="M178" s="2"/>
      <c r="N178" s="2"/>
      <c r="O178" s="2"/>
      <c r="P178" s="2"/>
      <c r="Q178" s="302"/>
      <c r="R178" s="302"/>
      <c r="S178" s="302"/>
      <c r="T178" s="302"/>
      <c r="U178" s="303"/>
      <c r="V178" s="8"/>
      <c r="W178" s="8"/>
      <c r="X178" s="8"/>
      <c r="Y178" s="8"/>
      <c r="AA178" s="221"/>
      <c r="AC178" s="22"/>
      <c r="AD178" s="22"/>
      <c r="AE178" s="22"/>
      <c r="AF178" s="22"/>
      <c r="AG178" s="22"/>
      <c r="AH178" s="22"/>
      <c r="AI178" s="22"/>
      <c r="AJ178" s="22"/>
      <c r="AK178" s="22"/>
      <c r="AL178" s="22"/>
      <c r="AM178" s="22"/>
      <c r="AN178" s="22"/>
      <c r="AO178" s="22"/>
      <c r="AP178" s="22"/>
      <c r="AQ178" s="22"/>
      <c r="AR178" s="22"/>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c r="BR178" s="7"/>
    </row>
    <row r="179" spans="1:70" s="66" customFormat="1" x14ac:dyDescent="0.25">
      <c r="A179" s="219"/>
      <c r="B179" s="2"/>
      <c r="C179" s="2"/>
      <c r="D179" s="2"/>
      <c r="E179" s="220"/>
      <c r="F179" s="220"/>
      <c r="G179" s="3"/>
      <c r="H179" s="3"/>
      <c r="I179" s="222"/>
      <c r="J179" s="5"/>
      <c r="K179" s="3"/>
      <c r="L179" s="3"/>
      <c r="M179" s="2"/>
      <c r="N179" s="2"/>
      <c r="O179" s="2"/>
      <c r="P179" s="2"/>
      <c r="Q179" s="8"/>
      <c r="R179" s="8"/>
      <c r="S179" s="8"/>
      <c r="T179" s="8"/>
      <c r="U179" s="8"/>
      <c r="V179" s="8"/>
      <c r="W179" s="8"/>
      <c r="X179" s="8"/>
      <c r="Y179" s="8"/>
      <c r="AA179" s="221"/>
      <c r="AC179" s="22"/>
      <c r="AD179" s="22"/>
      <c r="AE179" s="22"/>
      <c r="AF179" s="22"/>
      <c r="AG179" s="22"/>
      <c r="AH179" s="22"/>
      <c r="AI179" s="22"/>
      <c r="AJ179" s="22"/>
      <c r="AK179" s="22"/>
      <c r="AL179" s="22"/>
      <c r="AM179" s="22"/>
      <c r="AN179" s="22"/>
      <c r="AO179" s="22"/>
      <c r="AP179" s="22"/>
      <c r="AQ179" s="22"/>
      <c r="AR179" s="22"/>
      <c r="AS179" s="7"/>
      <c r="AT179" s="7"/>
      <c r="AU179" s="7"/>
      <c r="AV179" s="7"/>
      <c r="AW179" s="7"/>
      <c r="AX179" s="7"/>
      <c r="AY179" s="7"/>
      <c r="AZ179" s="7"/>
      <c r="BA179" s="7"/>
      <c r="BB179" s="7"/>
      <c r="BC179" s="7"/>
      <c r="BD179" s="7"/>
      <c r="BE179" s="7"/>
      <c r="BF179" s="7"/>
      <c r="BG179" s="7"/>
      <c r="BH179" s="7"/>
      <c r="BI179" s="7"/>
      <c r="BJ179" s="7"/>
      <c r="BK179" s="7"/>
      <c r="BL179" s="7"/>
      <c r="BM179" s="7"/>
      <c r="BN179" s="7"/>
      <c r="BO179" s="7"/>
      <c r="BP179" s="7"/>
      <c r="BQ179" s="7"/>
      <c r="BR179" s="7"/>
    </row>
    <row r="180" spans="1:70" s="66" customFormat="1" x14ac:dyDescent="0.25">
      <c r="A180" s="219"/>
      <c r="B180" s="2"/>
      <c r="C180" s="2"/>
      <c r="D180" s="2"/>
      <c r="E180" s="220"/>
      <c r="F180" s="220"/>
      <c r="G180" s="3"/>
      <c r="H180" s="3"/>
      <c r="I180" s="222"/>
      <c r="J180" s="5"/>
      <c r="K180" s="3"/>
      <c r="L180" s="3"/>
      <c r="M180" s="2"/>
      <c r="N180" s="2"/>
      <c r="O180" s="2"/>
      <c r="P180" s="2"/>
      <c r="Q180" s="8"/>
      <c r="R180" s="8"/>
      <c r="S180" s="8"/>
      <c r="T180" s="8"/>
      <c r="U180" s="8"/>
      <c r="V180" s="8"/>
      <c r="W180" s="8"/>
      <c r="X180" s="8"/>
      <c r="Y180" s="8"/>
      <c r="AA180" s="221"/>
      <c r="AC180" s="22"/>
      <c r="AD180" s="22"/>
      <c r="AE180" s="22"/>
      <c r="AF180" s="22"/>
      <c r="AG180" s="22"/>
      <c r="AH180" s="22"/>
      <c r="AI180" s="22"/>
      <c r="AJ180" s="22"/>
      <c r="AK180" s="22"/>
      <c r="AL180" s="22"/>
      <c r="AM180" s="22"/>
      <c r="AN180" s="22"/>
      <c r="AO180" s="22"/>
      <c r="AP180" s="22"/>
      <c r="AQ180" s="22"/>
      <c r="AR180" s="22"/>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c r="BR180" s="7"/>
    </row>
    <row r="181" spans="1:70" s="66" customFormat="1" x14ac:dyDescent="0.25">
      <c r="A181" s="219"/>
      <c r="B181" s="2"/>
      <c r="C181" s="2"/>
      <c r="D181" s="2"/>
      <c r="E181" s="220"/>
      <c r="F181" s="220"/>
      <c r="G181" s="3"/>
      <c r="H181" s="3"/>
      <c r="I181" s="222"/>
      <c r="J181" s="5"/>
      <c r="K181" s="3"/>
      <c r="L181" s="3"/>
      <c r="M181" s="2"/>
      <c r="N181" s="2"/>
      <c r="O181" s="2"/>
      <c r="P181" s="2"/>
      <c r="Q181" s="8"/>
      <c r="R181" s="8"/>
      <c r="S181" s="8"/>
      <c r="T181" s="8"/>
      <c r="U181" s="8"/>
      <c r="V181" s="8"/>
      <c r="W181" s="8"/>
      <c r="X181" s="8"/>
      <c r="Y181" s="8"/>
      <c r="AA181" s="221"/>
      <c r="AC181" s="22"/>
      <c r="AD181" s="22"/>
      <c r="AE181" s="22"/>
      <c r="AF181" s="22"/>
      <c r="AG181" s="22"/>
      <c r="AH181" s="22"/>
      <c r="AI181" s="22"/>
      <c r="AJ181" s="22"/>
      <c r="AK181" s="22"/>
      <c r="AL181" s="22"/>
      <c r="AM181" s="22"/>
      <c r="AN181" s="22"/>
      <c r="AO181" s="22"/>
      <c r="AP181" s="22"/>
      <c r="AQ181" s="22"/>
      <c r="AR181" s="22"/>
      <c r="AS181" s="7"/>
      <c r="AT181" s="7"/>
      <c r="AU181" s="7"/>
      <c r="AV181" s="7"/>
      <c r="AW181" s="7"/>
      <c r="AX181" s="7"/>
      <c r="AY181" s="7"/>
      <c r="AZ181" s="7"/>
      <c r="BA181" s="7"/>
      <c r="BB181" s="7"/>
      <c r="BC181" s="7"/>
      <c r="BD181" s="7"/>
      <c r="BE181" s="7"/>
      <c r="BF181" s="7"/>
      <c r="BG181" s="7"/>
      <c r="BH181" s="7"/>
      <c r="BI181" s="7"/>
      <c r="BJ181" s="7"/>
      <c r="BK181" s="7"/>
      <c r="BL181" s="7"/>
      <c r="BM181" s="7"/>
      <c r="BN181" s="7"/>
      <c r="BO181" s="7"/>
      <c r="BP181" s="7"/>
      <c r="BQ181" s="7"/>
      <c r="BR181" s="7"/>
    </row>
    <row r="182" spans="1:70" s="66" customFormat="1" x14ac:dyDescent="0.25">
      <c r="A182" s="219"/>
      <c r="B182" s="2"/>
      <c r="C182" s="2"/>
      <c r="D182" s="2"/>
      <c r="E182" s="220"/>
      <c r="F182" s="220"/>
      <c r="G182" s="3"/>
      <c r="H182" s="3"/>
      <c r="I182" s="222"/>
      <c r="J182" s="223"/>
      <c r="K182" s="222"/>
      <c r="L182" s="222"/>
      <c r="M182" s="222"/>
      <c r="N182" s="2"/>
      <c r="O182" s="2"/>
      <c r="P182" s="2"/>
      <c r="Q182" s="8"/>
      <c r="R182" s="8"/>
      <c r="S182" s="8"/>
      <c r="T182" s="8"/>
      <c r="U182" s="8"/>
      <c r="V182" s="8"/>
      <c r="W182" s="8"/>
      <c r="X182" s="8"/>
      <c r="Y182" s="8"/>
      <c r="AA182" s="221"/>
      <c r="AC182" s="22"/>
      <c r="AD182" s="22"/>
      <c r="AE182" s="22"/>
      <c r="AF182" s="22"/>
      <c r="AG182" s="22"/>
      <c r="AH182" s="22"/>
      <c r="AI182" s="22"/>
      <c r="AJ182" s="22"/>
      <c r="AK182" s="22"/>
      <c r="AL182" s="22"/>
      <c r="AM182" s="22"/>
      <c r="AN182" s="22"/>
      <c r="AO182" s="22"/>
      <c r="AP182" s="22"/>
      <c r="AQ182" s="22"/>
      <c r="AR182" s="22"/>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c r="BQ182" s="7"/>
      <c r="BR182" s="7"/>
    </row>
    <row r="183" spans="1:70" s="66" customFormat="1" x14ac:dyDescent="0.25">
      <c r="A183" s="219"/>
      <c r="B183" s="2"/>
      <c r="C183" s="2"/>
      <c r="D183" s="2"/>
      <c r="E183" s="220"/>
      <c r="F183" s="220"/>
      <c r="G183" s="3"/>
      <c r="H183" s="3"/>
      <c r="I183" s="222"/>
      <c r="J183" s="223"/>
      <c r="K183" s="222"/>
      <c r="L183" s="222"/>
      <c r="M183" s="222"/>
      <c r="N183" s="2"/>
      <c r="O183" s="2"/>
      <c r="P183" s="2"/>
      <c r="Q183" s="8"/>
      <c r="R183" s="8"/>
      <c r="S183" s="8"/>
      <c r="T183" s="8"/>
      <c r="U183" s="8"/>
      <c r="V183" s="8"/>
      <c r="W183" s="8"/>
      <c r="X183" s="8"/>
      <c r="Y183" s="8"/>
      <c r="AA183" s="221"/>
      <c r="AC183" s="22"/>
      <c r="AD183" s="22"/>
      <c r="AE183" s="22"/>
      <c r="AF183" s="22"/>
      <c r="AG183" s="22"/>
      <c r="AH183" s="22"/>
      <c r="AI183" s="22"/>
      <c r="AJ183" s="22"/>
      <c r="AK183" s="22"/>
      <c r="AL183" s="22"/>
      <c r="AM183" s="22"/>
      <c r="AN183" s="22"/>
      <c r="AO183" s="22"/>
      <c r="AP183" s="22"/>
      <c r="AQ183" s="22"/>
      <c r="AR183" s="22"/>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c r="BR183" s="7"/>
    </row>
    <row r="184" spans="1:70" s="66" customFormat="1" x14ac:dyDescent="0.25">
      <c r="A184" s="219"/>
      <c r="B184" s="2"/>
      <c r="C184" s="2"/>
      <c r="D184" s="2"/>
      <c r="E184" s="220"/>
      <c r="F184" s="220"/>
      <c r="G184" s="3"/>
      <c r="H184" s="3"/>
      <c r="I184" s="222"/>
      <c r="J184" s="223"/>
      <c r="K184" s="222"/>
      <c r="L184" s="222"/>
      <c r="M184" s="222"/>
      <c r="N184" s="2"/>
      <c r="O184" s="2"/>
      <c r="P184" s="2"/>
      <c r="Q184" s="8"/>
      <c r="R184" s="8"/>
      <c r="S184" s="8"/>
      <c r="T184" s="8"/>
      <c r="U184" s="8"/>
      <c r="V184" s="8"/>
      <c r="W184" s="8"/>
      <c r="X184" s="8"/>
      <c r="Y184" s="8"/>
      <c r="AA184" s="221"/>
      <c r="AC184" s="22"/>
      <c r="AD184" s="22"/>
      <c r="AE184" s="22"/>
      <c r="AF184" s="22"/>
      <c r="AG184" s="22"/>
      <c r="AH184" s="22"/>
      <c r="AI184" s="22"/>
      <c r="AJ184" s="22"/>
      <c r="AK184" s="22"/>
      <c r="AL184" s="22"/>
      <c r="AM184" s="22"/>
      <c r="AN184" s="22"/>
      <c r="AO184" s="22"/>
      <c r="AP184" s="22"/>
      <c r="AQ184" s="22"/>
      <c r="AR184" s="22"/>
      <c r="AS184" s="7"/>
      <c r="AT184" s="7"/>
      <c r="AU184" s="7"/>
      <c r="AV184" s="7"/>
      <c r="AW184" s="7"/>
      <c r="AX184" s="7"/>
      <c r="AY184" s="7"/>
      <c r="AZ184" s="7"/>
      <c r="BA184" s="7"/>
      <c r="BB184" s="7"/>
      <c r="BC184" s="7"/>
      <c r="BD184" s="7"/>
      <c r="BE184" s="7"/>
      <c r="BF184" s="7"/>
      <c r="BG184" s="7"/>
      <c r="BH184" s="7"/>
      <c r="BI184" s="7"/>
      <c r="BJ184" s="7"/>
      <c r="BK184" s="7"/>
      <c r="BL184" s="7"/>
      <c r="BM184" s="7"/>
      <c r="BN184" s="7"/>
      <c r="BO184" s="7"/>
      <c r="BP184" s="7"/>
      <c r="BQ184" s="7"/>
      <c r="BR184" s="7"/>
    </row>
    <row r="185" spans="1:70" s="66" customFormat="1" ht="11.25" customHeight="1" x14ac:dyDescent="0.25">
      <c r="A185" s="219"/>
      <c r="B185" s="2"/>
      <c r="C185" s="2"/>
      <c r="D185" s="2"/>
      <c r="E185" s="220"/>
      <c r="F185" s="220"/>
      <c r="G185" s="3"/>
      <c r="H185" s="3"/>
      <c r="I185" s="222"/>
      <c r="J185" s="223"/>
      <c r="K185" s="222"/>
      <c r="L185" s="222"/>
      <c r="M185" s="222"/>
      <c r="N185" s="2"/>
      <c r="O185" s="2"/>
      <c r="P185" s="2"/>
      <c r="Q185" s="8"/>
      <c r="R185" s="8"/>
      <c r="S185" s="8"/>
      <c r="T185" s="8"/>
      <c r="U185" s="8"/>
      <c r="V185" s="8"/>
      <c r="W185" s="8"/>
      <c r="X185" s="8"/>
      <c r="Y185" s="8"/>
      <c r="AA185" s="221"/>
      <c r="AC185" s="22"/>
      <c r="AD185" s="22"/>
      <c r="AE185" s="22"/>
      <c r="AF185" s="22"/>
      <c r="AG185" s="22"/>
      <c r="AH185" s="22"/>
      <c r="AI185" s="22"/>
      <c r="AJ185" s="22"/>
      <c r="AK185" s="22"/>
      <c r="AL185" s="22"/>
      <c r="AM185" s="22"/>
      <c r="AN185" s="22"/>
      <c r="AO185" s="22"/>
      <c r="AP185" s="22"/>
      <c r="AQ185" s="22"/>
      <c r="AR185" s="22"/>
      <c r="AS185" s="7"/>
      <c r="AT185" s="7"/>
      <c r="AU185" s="7"/>
      <c r="AV185" s="7"/>
      <c r="AW185" s="7"/>
      <c r="AX185" s="7"/>
      <c r="AY185" s="7"/>
      <c r="AZ185" s="7"/>
      <c r="BA185" s="7"/>
      <c r="BB185" s="7"/>
      <c r="BC185" s="7"/>
      <c r="BD185" s="7"/>
      <c r="BE185" s="7"/>
      <c r="BF185" s="7"/>
      <c r="BG185" s="7"/>
      <c r="BH185" s="7"/>
      <c r="BI185" s="7"/>
      <c r="BJ185" s="7"/>
      <c r="BK185" s="7"/>
      <c r="BL185" s="7"/>
      <c r="BM185" s="7"/>
      <c r="BN185" s="7"/>
      <c r="BO185" s="7"/>
      <c r="BP185" s="7"/>
      <c r="BQ185" s="7"/>
      <c r="BR185" s="7"/>
    </row>
    <row r="186" spans="1:70" s="66" customFormat="1" ht="11.25" customHeight="1" x14ac:dyDescent="0.25">
      <c r="A186" s="219"/>
      <c r="B186" s="2"/>
      <c r="C186" s="2"/>
      <c r="D186" s="2"/>
      <c r="E186" s="220"/>
      <c r="F186" s="220"/>
      <c r="G186" s="3"/>
      <c r="H186" s="3"/>
      <c r="I186" s="222"/>
      <c r="J186" s="223"/>
      <c r="K186" s="222"/>
      <c r="L186" s="222"/>
      <c r="M186" s="222"/>
      <c r="N186" s="2"/>
      <c r="O186" s="2"/>
      <c r="P186" s="2"/>
      <c r="Q186" s="8"/>
      <c r="R186" s="8"/>
      <c r="S186" s="8"/>
      <c r="T186" s="8"/>
      <c r="U186" s="8"/>
      <c r="V186" s="8"/>
      <c r="W186" s="8"/>
      <c r="X186" s="8"/>
      <c r="Y186" s="8"/>
      <c r="AA186" s="221"/>
      <c r="AC186" s="22"/>
      <c r="AD186" s="22"/>
      <c r="AE186" s="22"/>
      <c r="AF186" s="22"/>
      <c r="AG186" s="22"/>
      <c r="AH186" s="22"/>
      <c r="AI186" s="22"/>
      <c r="AJ186" s="22"/>
      <c r="AK186" s="22"/>
      <c r="AL186" s="22"/>
      <c r="AM186" s="22"/>
      <c r="AN186" s="22"/>
      <c r="AO186" s="22"/>
      <c r="AP186" s="22"/>
      <c r="AQ186" s="22"/>
      <c r="AR186" s="22"/>
      <c r="AS186" s="7"/>
      <c r="AT186" s="7"/>
      <c r="AU186" s="7"/>
      <c r="AV186" s="7"/>
      <c r="AW186" s="7"/>
      <c r="AX186" s="7"/>
      <c r="AY186" s="7"/>
      <c r="AZ186" s="7"/>
      <c r="BA186" s="7"/>
      <c r="BB186" s="7"/>
      <c r="BC186" s="7"/>
      <c r="BD186" s="7"/>
      <c r="BE186" s="7"/>
      <c r="BF186" s="7"/>
      <c r="BG186" s="7"/>
      <c r="BH186" s="7"/>
      <c r="BI186" s="7"/>
      <c r="BJ186" s="7"/>
      <c r="BK186" s="7"/>
      <c r="BL186" s="7"/>
      <c r="BM186" s="7"/>
      <c r="BN186" s="7"/>
      <c r="BO186" s="7"/>
      <c r="BP186" s="7"/>
      <c r="BQ186" s="7"/>
      <c r="BR186" s="7"/>
    </row>
    <row r="187" spans="1:70" s="66" customFormat="1" x14ac:dyDescent="0.25">
      <c r="A187" s="219"/>
      <c r="B187" s="2"/>
      <c r="C187" s="2"/>
      <c r="D187" s="2"/>
      <c r="E187" s="220"/>
      <c r="F187" s="220"/>
      <c r="G187" s="3"/>
      <c r="H187" s="3"/>
      <c r="I187" s="222"/>
      <c r="J187" s="223"/>
      <c r="K187" s="222"/>
      <c r="L187" s="222"/>
      <c r="M187" s="222"/>
      <c r="N187" s="2"/>
      <c r="O187" s="2"/>
      <c r="P187" s="2"/>
      <c r="Q187" s="8"/>
      <c r="R187" s="8"/>
      <c r="S187" s="8"/>
      <c r="T187" s="8"/>
      <c r="U187" s="8"/>
      <c r="V187" s="8"/>
      <c r="W187" s="8"/>
      <c r="X187" s="8"/>
      <c r="Y187" s="8"/>
      <c r="AA187" s="221"/>
      <c r="AC187" s="22"/>
      <c r="AD187" s="22"/>
      <c r="AE187" s="22"/>
      <c r="AF187" s="22"/>
      <c r="AG187" s="22"/>
      <c r="AH187" s="22"/>
      <c r="AI187" s="22"/>
      <c r="AJ187" s="22"/>
      <c r="AK187" s="22"/>
      <c r="AL187" s="22"/>
      <c r="AM187" s="22"/>
      <c r="AN187" s="22"/>
      <c r="AO187" s="22"/>
      <c r="AP187" s="22"/>
      <c r="AQ187" s="22"/>
      <c r="AR187" s="22"/>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c r="BR187" s="7"/>
    </row>
    <row r="188" spans="1:70" s="66" customFormat="1" x14ac:dyDescent="0.25">
      <c r="A188" s="219"/>
      <c r="B188" s="2"/>
      <c r="C188" s="2"/>
      <c r="D188" s="2"/>
      <c r="E188" s="220"/>
      <c r="F188" s="220"/>
      <c r="G188" s="3"/>
      <c r="H188" s="224"/>
      <c r="I188" s="222"/>
      <c r="J188" s="223"/>
      <c r="K188" s="222"/>
      <c r="L188" s="222"/>
      <c r="M188" s="222"/>
      <c r="N188" s="2"/>
      <c r="O188" s="2"/>
      <c r="P188" s="2"/>
      <c r="Q188" s="8"/>
      <c r="R188" s="8"/>
      <c r="S188" s="8"/>
      <c r="T188" s="8"/>
      <c r="U188" s="8"/>
      <c r="V188" s="8"/>
      <c r="W188" s="8"/>
      <c r="X188" s="8"/>
      <c r="Y188" s="8"/>
      <c r="AA188" s="221"/>
      <c r="AC188" s="22"/>
      <c r="AD188" s="22"/>
      <c r="AE188" s="22"/>
      <c r="AF188" s="22"/>
      <c r="AG188" s="22"/>
      <c r="AH188" s="22"/>
      <c r="AI188" s="22"/>
      <c r="AJ188" s="22"/>
      <c r="AK188" s="22"/>
      <c r="AL188" s="22"/>
      <c r="AM188" s="22"/>
      <c r="AN188" s="22"/>
      <c r="AO188" s="22"/>
      <c r="AP188" s="22"/>
      <c r="AQ188" s="22"/>
      <c r="AR188" s="22"/>
      <c r="AS188" s="7"/>
      <c r="AT188" s="7"/>
      <c r="AU188" s="7"/>
      <c r="AV188" s="7"/>
      <c r="AW188" s="7"/>
      <c r="AX188" s="7"/>
      <c r="AY188" s="7"/>
      <c r="AZ188" s="7"/>
      <c r="BA188" s="7"/>
      <c r="BB188" s="7"/>
      <c r="BC188" s="7"/>
      <c r="BD188" s="7"/>
      <c r="BE188" s="7"/>
      <c r="BF188" s="7"/>
      <c r="BG188" s="7"/>
      <c r="BH188" s="7"/>
      <c r="BI188" s="7"/>
      <c r="BJ188" s="7"/>
      <c r="BK188" s="7"/>
      <c r="BL188" s="7"/>
      <c r="BM188" s="7"/>
      <c r="BN188" s="7"/>
      <c r="BO188" s="7"/>
      <c r="BP188" s="7"/>
      <c r="BQ188" s="7"/>
      <c r="BR188" s="7"/>
    </row>
    <row r="189" spans="1:70" s="66" customFormat="1" ht="11.25" customHeight="1" x14ac:dyDescent="0.25">
      <c r="A189" s="219"/>
      <c r="B189" s="2"/>
      <c r="C189" s="2"/>
      <c r="D189" s="2"/>
      <c r="E189" s="220"/>
      <c r="F189" s="220"/>
      <c r="G189" s="3"/>
      <c r="H189" s="3"/>
      <c r="I189" s="222"/>
      <c r="J189" s="223"/>
      <c r="K189" s="222"/>
      <c r="L189" s="222"/>
      <c r="M189" s="222"/>
      <c r="N189" s="2"/>
      <c r="O189" s="2"/>
      <c r="P189" s="2"/>
      <c r="Q189" s="8"/>
      <c r="R189" s="8"/>
      <c r="S189" s="8"/>
      <c r="T189" s="8"/>
      <c r="U189" s="8"/>
      <c r="V189" s="8"/>
      <c r="W189" s="8"/>
      <c r="X189" s="8"/>
      <c r="Y189" s="8"/>
      <c r="AA189" s="221"/>
      <c r="AC189" s="22"/>
      <c r="AD189" s="22"/>
      <c r="AE189" s="22"/>
      <c r="AF189" s="22"/>
      <c r="AG189" s="22"/>
      <c r="AH189" s="22"/>
      <c r="AI189" s="22"/>
      <c r="AJ189" s="22"/>
      <c r="AK189" s="22"/>
      <c r="AL189" s="22"/>
      <c r="AM189" s="22"/>
      <c r="AN189" s="22"/>
      <c r="AO189" s="22"/>
      <c r="AP189" s="22"/>
      <c r="AQ189" s="22"/>
      <c r="AR189" s="22"/>
      <c r="AS189" s="7"/>
      <c r="AT189" s="7"/>
      <c r="AU189" s="7"/>
      <c r="AV189" s="7"/>
      <c r="AW189" s="7"/>
      <c r="AX189" s="7"/>
      <c r="AY189" s="7"/>
      <c r="AZ189" s="7"/>
      <c r="BA189" s="7"/>
      <c r="BB189" s="7"/>
      <c r="BC189" s="7"/>
      <c r="BD189" s="7"/>
      <c r="BE189" s="7"/>
      <c r="BF189" s="7"/>
      <c r="BG189" s="7"/>
      <c r="BH189" s="7"/>
      <c r="BI189" s="7"/>
      <c r="BJ189" s="7"/>
      <c r="BK189" s="7"/>
      <c r="BL189" s="7"/>
      <c r="BM189" s="7"/>
      <c r="BN189" s="7"/>
      <c r="BO189" s="7"/>
      <c r="BP189" s="7"/>
      <c r="BQ189" s="7"/>
      <c r="BR189" s="7"/>
    </row>
    <row r="190" spans="1:70" s="66" customFormat="1" ht="11.25" customHeight="1" x14ac:dyDescent="0.25">
      <c r="A190" s="219"/>
      <c r="B190" s="2"/>
      <c r="C190" s="2"/>
      <c r="D190" s="2"/>
      <c r="E190" s="220"/>
      <c r="F190" s="220"/>
      <c r="G190" s="3"/>
      <c r="H190" s="3"/>
      <c r="I190" s="222"/>
      <c r="J190" s="223"/>
      <c r="K190" s="222"/>
      <c r="L190" s="222"/>
      <c r="M190" s="222"/>
      <c r="N190" s="2"/>
      <c r="O190" s="2"/>
      <c r="P190" s="2"/>
      <c r="Q190" s="8"/>
      <c r="R190" s="8"/>
      <c r="S190" s="8"/>
      <c r="T190" s="8"/>
      <c r="U190" s="8"/>
      <c r="V190" s="8"/>
      <c r="W190" s="8"/>
      <c r="X190" s="8"/>
      <c r="Y190" s="8"/>
      <c r="AA190" s="221"/>
      <c r="AC190" s="22"/>
      <c r="AD190" s="22"/>
      <c r="AE190" s="22"/>
      <c r="AF190" s="22"/>
      <c r="AG190" s="22"/>
      <c r="AH190" s="22"/>
      <c r="AI190" s="22"/>
      <c r="AJ190" s="22"/>
      <c r="AK190" s="22"/>
      <c r="AL190" s="22"/>
      <c r="AM190" s="22"/>
      <c r="AN190" s="22"/>
      <c r="AO190" s="22"/>
      <c r="AP190" s="22"/>
      <c r="AQ190" s="22"/>
      <c r="AR190" s="22"/>
      <c r="AS190" s="7"/>
      <c r="AT190" s="7"/>
      <c r="AU190" s="7"/>
      <c r="AV190" s="7"/>
      <c r="AW190" s="7"/>
      <c r="AX190" s="7"/>
      <c r="AY190" s="7"/>
      <c r="AZ190" s="7"/>
      <c r="BA190" s="7"/>
      <c r="BB190" s="7"/>
      <c r="BC190" s="7"/>
      <c r="BD190" s="7"/>
      <c r="BE190" s="7"/>
      <c r="BF190" s="7"/>
      <c r="BG190" s="7"/>
      <c r="BH190" s="7"/>
      <c r="BI190" s="7"/>
      <c r="BJ190" s="7"/>
      <c r="BK190" s="7"/>
      <c r="BL190" s="7"/>
      <c r="BM190" s="7"/>
      <c r="BN190" s="7"/>
      <c r="BO190" s="7"/>
      <c r="BP190" s="7"/>
      <c r="BQ190" s="7"/>
      <c r="BR190" s="7"/>
    </row>
    <row r="191" spans="1:70" s="66" customFormat="1" ht="11.25" customHeight="1" x14ac:dyDescent="0.25">
      <c r="A191" s="225"/>
      <c r="B191" s="8"/>
      <c r="C191" s="8"/>
      <c r="D191" s="8"/>
      <c r="E191" s="226"/>
      <c r="F191" s="226"/>
      <c r="G191" s="9"/>
      <c r="H191" s="9"/>
      <c r="I191" s="227"/>
      <c r="J191" s="223"/>
      <c r="K191" s="222"/>
      <c r="L191" s="222"/>
      <c r="M191" s="222"/>
      <c r="N191" s="8"/>
      <c r="O191" s="8"/>
      <c r="P191" s="8"/>
      <c r="Q191" s="8"/>
      <c r="R191" s="8"/>
      <c r="S191" s="8"/>
      <c r="T191" s="8"/>
      <c r="U191" s="8"/>
      <c r="V191" s="8"/>
      <c r="W191" s="8"/>
      <c r="X191" s="8"/>
      <c r="Y191" s="8"/>
      <c r="AA191" s="221"/>
      <c r="AC191" s="22"/>
      <c r="AD191" s="22"/>
      <c r="AE191" s="22"/>
      <c r="AF191" s="22"/>
      <c r="AG191" s="22"/>
      <c r="AH191" s="22"/>
      <c r="AI191" s="22"/>
      <c r="AJ191" s="22"/>
      <c r="AK191" s="22"/>
      <c r="AL191" s="22"/>
      <c r="AM191" s="22"/>
      <c r="AN191" s="22"/>
      <c r="AO191" s="22"/>
      <c r="AP191" s="22"/>
      <c r="AQ191" s="22"/>
      <c r="AR191" s="22"/>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c r="BR191" s="7"/>
    </row>
    <row r="192" spans="1:70" s="66" customFormat="1" ht="11.25" customHeight="1" x14ac:dyDescent="0.25">
      <c r="A192" s="225"/>
      <c r="B192" s="8"/>
      <c r="C192" s="8"/>
      <c r="D192" s="8"/>
      <c r="E192" s="226"/>
      <c r="F192" s="226"/>
      <c r="G192" s="9"/>
      <c r="H192" s="9"/>
      <c r="I192" s="227"/>
      <c r="J192" s="223"/>
      <c r="K192" s="222"/>
      <c r="L192" s="222"/>
      <c r="M192" s="222"/>
      <c r="N192" s="8"/>
      <c r="O192" s="8"/>
      <c r="P192" s="8"/>
      <c r="Q192" s="8"/>
      <c r="R192" s="8"/>
      <c r="S192" s="8"/>
      <c r="T192" s="8"/>
      <c r="U192" s="8"/>
      <c r="V192" s="8"/>
      <c r="W192" s="8"/>
      <c r="X192" s="8"/>
      <c r="Y192" s="8"/>
      <c r="AA192" s="221"/>
      <c r="AC192" s="22"/>
      <c r="AD192" s="22"/>
      <c r="AE192" s="22"/>
      <c r="AF192" s="22"/>
      <c r="AG192" s="22"/>
      <c r="AH192" s="22"/>
      <c r="AI192" s="22"/>
      <c r="AJ192" s="22"/>
      <c r="AK192" s="22"/>
      <c r="AL192" s="22"/>
      <c r="AM192" s="22"/>
      <c r="AN192" s="22"/>
      <c r="AO192" s="22"/>
      <c r="AP192" s="22"/>
      <c r="AQ192" s="22"/>
      <c r="AR192" s="22"/>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c r="BR192" s="7"/>
    </row>
    <row r="193" spans="1:70" s="8" customFormat="1" x14ac:dyDescent="0.25">
      <c r="A193" s="225"/>
      <c r="E193" s="226"/>
      <c r="F193" s="226"/>
      <c r="G193" s="9"/>
      <c r="H193" s="9"/>
      <c r="I193" s="227"/>
      <c r="J193" s="223"/>
      <c r="K193" s="222"/>
      <c r="L193" s="222"/>
      <c r="M193" s="222"/>
      <c r="Z193" s="66"/>
      <c r="AA193" s="221"/>
      <c r="AB193" s="66"/>
      <c r="AC193" s="22"/>
      <c r="AD193" s="22"/>
      <c r="AE193" s="22"/>
      <c r="AF193" s="22"/>
      <c r="AG193" s="22"/>
      <c r="AH193" s="22"/>
      <c r="AI193" s="22"/>
      <c r="AJ193" s="22"/>
      <c r="AK193" s="22"/>
      <c r="AL193" s="22"/>
      <c r="AM193" s="22"/>
      <c r="AN193" s="22"/>
      <c r="AO193" s="22"/>
      <c r="AP193" s="22"/>
      <c r="AQ193" s="22"/>
      <c r="AR193" s="22"/>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c r="BR193" s="7"/>
    </row>
    <row r="194" spans="1:70" s="8" customFormat="1" x14ac:dyDescent="0.25">
      <c r="A194" s="225"/>
      <c r="E194" s="226"/>
      <c r="F194" s="226"/>
      <c r="G194" s="9"/>
      <c r="H194" s="9"/>
      <c r="I194" s="227"/>
      <c r="J194" s="223"/>
      <c r="K194" s="222"/>
      <c r="L194" s="222"/>
      <c r="M194" s="222"/>
      <c r="Z194" s="66"/>
      <c r="AA194" s="221"/>
      <c r="AB194" s="66"/>
      <c r="AC194" s="22"/>
      <c r="AD194" s="22"/>
      <c r="AE194" s="22"/>
      <c r="AF194" s="22"/>
      <c r="AG194" s="22"/>
      <c r="AH194" s="22"/>
      <c r="AI194" s="22"/>
      <c r="AJ194" s="22"/>
      <c r="AK194" s="22"/>
      <c r="AL194" s="22"/>
      <c r="AM194" s="22"/>
      <c r="AN194" s="22"/>
      <c r="AO194" s="22"/>
      <c r="AP194" s="22"/>
      <c r="AQ194" s="22"/>
      <c r="AR194" s="22"/>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c r="BR194" s="7"/>
    </row>
  </sheetData>
  <autoFilter ref="Z2:AB177" xr:uid="{D1F554EB-057C-40D9-9120-826BA19AB670}"/>
  <mergeCells count="445">
    <mergeCell ref="H7:H8"/>
    <mergeCell ref="J7:J8"/>
    <mergeCell ref="J45:J46"/>
    <mergeCell ref="J47:J48"/>
    <mergeCell ref="I37:I42"/>
    <mergeCell ref="J37:J38"/>
    <mergeCell ref="V33:V36"/>
    <mergeCell ref="J17:J18"/>
    <mergeCell ref="J19:J20"/>
    <mergeCell ref="H15:H20"/>
    <mergeCell ref="I15:I20"/>
    <mergeCell ref="I43:I48"/>
    <mergeCell ref="J43:J44"/>
    <mergeCell ref="V43:V48"/>
    <mergeCell ref="V53:V56"/>
    <mergeCell ref="B1:C1"/>
    <mergeCell ref="E1:AB1"/>
    <mergeCell ref="X9:X14"/>
    <mergeCell ref="Y9:Y14"/>
    <mergeCell ref="H11:H12"/>
    <mergeCell ref="J11:J12"/>
    <mergeCell ref="H13:H14"/>
    <mergeCell ref="J13:J14"/>
    <mergeCell ref="J15:J16"/>
    <mergeCell ref="V15:V20"/>
    <mergeCell ref="W15:W20"/>
    <mergeCell ref="X15:X20"/>
    <mergeCell ref="Y15:Y20"/>
    <mergeCell ref="H9:H10"/>
    <mergeCell ref="I9:I14"/>
    <mergeCell ref="V9:V14"/>
    <mergeCell ref="W9:W14"/>
    <mergeCell ref="V3:V8"/>
    <mergeCell ref="H5:H6"/>
    <mergeCell ref="J5:J6"/>
    <mergeCell ref="AC1:AC2"/>
    <mergeCell ref="K2:L2"/>
    <mergeCell ref="C3:C8"/>
    <mergeCell ref="D3:D26"/>
    <mergeCell ref="E3:E8"/>
    <mergeCell ref="W3:W8"/>
    <mergeCell ref="X3:X8"/>
    <mergeCell ref="Y3:Y8"/>
    <mergeCell ref="Z3:Z62"/>
    <mergeCell ref="AA3:AA26"/>
    <mergeCell ref="AB3:AB177"/>
    <mergeCell ref="Y27:Y32"/>
    <mergeCell ref="AA27:AA32"/>
    <mergeCell ref="AA33:AA52"/>
    <mergeCell ref="AA53:AA56"/>
    <mergeCell ref="J3:J4"/>
    <mergeCell ref="J9:J10"/>
    <mergeCell ref="H27:H28"/>
    <mergeCell ref="I27:I32"/>
    <mergeCell ref="J27:J28"/>
    <mergeCell ref="F3:F8"/>
    <mergeCell ref="G3:G8"/>
    <mergeCell ref="H3:H4"/>
    <mergeCell ref="I3:I8"/>
    <mergeCell ref="A3:A8"/>
    <mergeCell ref="E15:E20"/>
    <mergeCell ref="F15:F20"/>
    <mergeCell ref="G15:G20"/>
    <mergeCell ref="C172:C177"/>
    <mergeCell ref="E151:E156"/>
    <mergeCell ref="A27:A32"/>
    <mergeCell ref="C27:C32"/>
    <mergeCell ref="D27:D32"/>
    <mergeCell ref="F27:F32"/>
    <mergeCell ref="G27:G32"/>
    <mergeCell ref="E27:E32"/>
    <mergeCell ref="A33:A70"/>
    <mergeCell ref="C33:C70"/>
    <mergeCell ref="D33:D36"/>
    <mergeCell ref="E33:E36"/>
    <mergeCell ref="F33:F36"/>
    <mergeCell ref="A9:A26"/>
    <mergeCell ref="C9:C26"/>
    <mergeCell ref="E9:E14"/>
    <mergeCell ref="F9:F14"/>
    <mergeCell ref="G9:G14"/>
    <mergeCell ref="E21:E26"/>
    <mergeCell ref="F21:F26"/>
    <mergeCell ref="G21:G26"/>
    <mergeCell ref="H21:H26"/>
    <mergeCell ref="I21:I26"/>
    <mergeCell ref="J21:J22"/>
    <mergeCell ref="V21:V26"/>
    <mergeCell ref="W21:W26"/>
    <mergeCell ref="X21:X26"/>
    <mergeCell ref="Y21:Y26"/>
    <mergeCell ref="J23:J24"/>
    <mergeCell ref="J25:J26"/>
    <mergeCell ref="W27:W32"/>
    <mergeCell ref="H29:H30"/>
    <mergeCell ref="J29:J30"/>
    <mergeCell ref="H31:H32"/>
    <mergeCell ref="J31:J32"/>
    <mergeCell ref="W33:W36"/>
    <mergeCell ref="X33:X36"/>
    <mergeCell ref="Y33:Y36"/>
    <mergeCell ref="J35:J36"/>
    <mergeCell ref="I33:I36"/>
    <mergeCell ref="X27:X32"/>
    <mergeCell ref="J33:J34"/>
    <mergeCell ref="V27:V32"/>
    <mergeCell ref="G33:G36"/>
    <mergeCell ref="H33:H36"/>
    <mergeCell ref="D37:D48"/>
    <mergeCell ref="E37:E42"/>
    <mergeCell ref="F37:F42"/>
    <mergeCell ref="G37:G42"/>
    <mergeCell ref="H37:H42"/>
    <mergeCell ref="F43:F48"/>
    <mergeCell ref="G43:G48"/>
    <mergeCell ref="H43:H48"/>
    <mergeCell ref="W43:W48"/>
    <mergeCell ref="X43:X48"/>
    <mergeCell ref="Y43:Y48"/>
    <mergeCell ref="V37:V40"/>
    <mergeCell ref="W37:W40"/>
    <mergeCell ref="X37:X40"/>
    <mergeCell ref="Y37:Y40"/>
    <mergeCell ref="J39:J40"/>
    <mergeCell ref="J41:J42"/>
    <mergeCell ref="W53:W56"/>
    <mergeCell ref="X53:X56"/>
    <mergeCell ref="Y53:Y56"/>
    <mergeCell ref="J49:J50"/>
    <mergeCell ref="V49:V52"/>
    <mergeCell ref="W49:W52"/>
    <mergeCell ref="X49:X52"/>
    <mergeCell ref="Y49:Y52"/>
    <mergeCell ref="J51:J52"/>
    <mergeCell ref="J55:J56"/>
    <mergeCell ref="E57:E62"/>
    <mergeCell ref="F57:F62"/>
    <mergeCell ref="G57:G62"/>
    <mergeCell ref="H57:H62"/>
    <mergeCell ref="I57:I62"/>
    <mergeCell ref="I53:I56"/>
    <mergeCell ref="J53:J54"/>
    <mergeCell ref="D49:D56"/>
    <mergeCell ref="F49:F52"/>
    <mergeCell ref="G49:G52"/>
    <mergeCell ref="H49:H52"/>
    <mergeCell ref="I49:I52"/>
    <mergeCell ref="F53:F56"/>
    <mergeCell ref="G53:G54"/>
    <mergeCell ref="H53:H54"/>
    <mergeCell ref="G55:G56"/>
    <mergeCell ref="H55:H56"/>
    <mergeCell ref="W57:W62"/>
    <mergeCell ref="X57:X62"/>
    <mergeCell ref="Y57:Y62"/>
    <mergeCell ref="AA57:AA62"/>
    <mergeCell ref="J57:J58"/>
    <mergeCell ref="J59:J60"/>
    <mergeCell ref="J61:J62"/>
    <mergeCell ref="AA63:AA70"/>
    <mergeCell ref="J65:J66"/>
    <mergeCell ref="J67:J68"/>
    <mergeCell ref="X63:X70"/>
    <mergeCell ref="Y63:Y70"/>
    <mergeCell ref="Z63:Z70"/>
    <mergeCell ref="J69:J70"/>
    <mergeCell ref="J63:J64"/>
    <mergeCell ref="V63:V70"/>
    <mergeCell ref="W63:W70"/>
    <mergeCell ref="V57:V62"/>
    <mergeCell ref="D63:D70"/>
    <mergeCell ref="F63:F70"/>
    <mergeCell ref="G63:G70"/>
    <mergeCell ref="H63:H68"/>
    <mergeCell ref="I63:I70"/>
    <mergeCell ref="H69:H70"/>
    <mergeCell ref="X71:X76"/>
    <mergeCell ref="Y71:Y76"/>
    <mergeCell ref="Z71:Z76"/>
    <mergeCell ref="AA71:AA76"/>
    <mergeCell ref="J73:J74"/>
    <mergeCell ref="J75:J76"/>
    <mergeCell ref="G71:G76"/>
    <mergeCell ref="H71:H76"/>
    <mergeCell ref="I71:I76"/>
    <mergeCell ref="J71:J72"/>
    <mergeCell ref="V71:V76"/>
    <mergeCell ref="W71:W76"/>
    <mergeCell ref="G77:G90"/>
    <mergeCell ref="A77:A122"/>
    <mergeCell ref="D91:D100"/>
    <mergeCell ref="F91:F100"/>
    <mergeCell ref="G91:G100"/>
    <mergeCell ref="D101:D108"/>
    <mergeCell ref="F101:F108"/>
    <mergeCell ref="G101:G108"/>
    <mergeCell ref="C77:C136"/>
    <mergeCell ref="A123:A136"/>
    <mergeCell ref="D123:D136"/>
    <mergeCell ref="E123:E130"/>
    <mergeCell ref="F123:F130"/>
    <mergeCell ref="Y77:Y90"/>
    <mergeCell ref="J79:J80"/>
    <mergeCell ref="J81:J82"/>
    <mergeCell ref="J83:J84"/>
    <mergeCell ref="J85:J86"/>
    <mergeCell ref="AC85:AC90"/>
    <mergeCell ref="J87:J88"/>
    <mergeCell ref="J89:J90"/>
    <mergeCell ref="H77:H90"/>
    <mergeCell ref="I77:I90"/>
    <mergeCell ref="J77:J78"/>
    <mergeCell ref="V77:V90"/>
    <mergeCell ref="W77:W90"/>
    <mergeCell ref="X77:X90"/>
    <mergeCell ref="Z77:Z122"/>
    <mergeCell ref="AA77:AA122"/>
    <mergeCell ref="H101:H108"/>
    <mergeCell ref="I101:I108"/>
    <mergeCell ref="J101:J102"/>
    <mergeCell ref="H91:H100"/>
    <mergeCell ref="I91:I100"/>
    <mergeCell ref="J91:J92"/>
    <mergeCell ref="J95:J96"/>
    <mergeCell ref="J99:J100"/>
    <mergeCell ref="X101:X108"/>
    <mergeCell ref="Y101:Y108"/>
    <mergeCell ref="J103:J104"/>
    <mergeCell ref="J105:J106"/>
    <mergeCell ref="J107:J108"/>
    <mergeCell ref="Y91:Y100"/>
    <mergeCell ref="J93:J94"/>
    <mergeCell ref="V91:V100"/>
    <mergeCell ref="W91:W100"/>
    <mergeCell ref="X91:X100"/>
    <mergeCell ref="J97:J98"/>
    <mergeCell ref="V101:V108"/>
    <mergeCell ref="W101:W108"/>
    <mergeCell ref="X109:X114"/>
    <mergeCell ref="Y109:Y114"/>
    <mergeCell ref="J111:J112"/>
    <mergeCell ref="J113:J114"/>
    <mergeCell ref="D109:D114"/>
    <mergeCell ref="F109:F114"/>
    <mergeCell ref="G109:G114"/>
    <mergeCell ref="H109:H114"/>
    <mergeCell ref="I109:I114"/>
    <mergeCell ref="J109:J110"/>
    <mergeCell ref="V109:V114"/>
    <mergeCell ref="W109:W114"/>
    <mergeCell ref="Y115:Y118"/>
    <mergeCell ref="J117:J118"/>
    <mergeCell ref="D115:D118"/>
    <mergeCell ref="E115:E118"/>
    <mergeCell ref="F115:F118"/>
    <mergeCell ref="G115:G118"/>
    <mergeCell ref="H115:H118"/>
    <mergeCell ref="J119:J120"/>
    <mergeCell ref="V119:V122"/>
    <mergeCell ref="W119:W122"/>
    <mergeCell ref="X119:X122"/>
    <mergeCell ref="D119:D122"/>
    <mergeCell ref="F119:F122"/>
    <mergeCell ref="G119:G122"/>
    <mergeCell ref="H119:H122"/>
    <mergeCell ref="I119:I122"/>
    <mergeCell ref="I115:I118"/>
    <mergeCell ref="J115:J116"/>
    <mergeCell ref="V115:V118"/>
    <mergeCell ref="W115:W118"/>
    <mergeCell ref="AC131:AC136"/>
    <mergeCell ref="J133:J134"/>
    <mergeCell ref="J135:J136"/>
    <mergeCell ref="E131:E136"/>
    <mergeCell ref="F131:F136"/>
    <mergeCell ref="G131:G136"/>
    <mergeCell ref="H131:H136"/>
    <mergeCell ref="I131:I136"/>
    <mergeCell ref="Y137:Y140"/>
    <mergeCell ref="Z137:Z140"/>
    <mergeCell ref="AA137:AA140"/>
    <mergeCell ref="J139:J140"/>
    <mergeCell ref="X137:X140"/>
    <mergeCell ref="J137:J138"/>
    <mergeCell ref="V137:V140"/>
    <mergeCell ref="W137:W140"/>
    <mergeCell ref="Z123:Z136"/>
    <mergeCell ref="AA123:AA136"/>
    <mergeCell ref="J125:J126"/>
    <mergeCell ref="J127:J128"/>
    <mergeCell ref="J129:J130"/>
    <mergeCell ref="J131:J132"/>
    <mergeCell ref="V131:V136"/>
    <mergeCell ref="J123:J124"/>
    <mergeCell ref="A137:A140"/>
    <mergeCell ref="X141:X144"/>
    <mergeCell ref="Y141:Y144"/>
    <mergeCell ref="Z141:Z144"/>
    <mergeCell ref="G137:G140"/>
    <mergeCell ref="F137:F140"/>
    <mergeCell ref="D137:D140"/>
    <mergeCell ref="C137:C140"/>
    <mergeCell ref="B3:B177"/>
    <mergeCell ref="E137:E140"/>
    <mergeCell ref="X123:X130"/>
    <mergeCell ref="E119:E122"/>
    <mergeCell ref="G123:G130"/>
    <mergeCell ref="H123:H130"/>
    <mergeCell ref="I123:I130"/>
    <mergeCell ref="Y123:Y130"/>
    <mergeCell ref="V123:V130"/>
    <mergeCell ref="W123:W130"/>
    <mergeCell ref="W131:W136"/>
    <mergeCell ref="X131:X136"/>
    <mergeCell ref="Y131:Y136"/>
    <mergeCell ref="Y119:Y122"/>
    <mergeCell ref="J121:J122"/>
    <mergeCell ref="X115:X118"/>
    <mergeCell ref="AA141:AA144"/>
    <mergeCell ref="J143:J144"/>
    <mergeCell ref="F141:F144"/>
    <mergeCell ref="G141:G144"/>
    <mergeCell ref="H141:H144"/>
    <mergeCell ref="I141:I144"/>
    <mergeCell ref="J141:J142"/>
    <mergeCell ref="V141:V144"/>
    <mergeCell ref="W141:W144"/>
    <mergeCell ref="AC151:AC152"/>
    <mergeCell ref="E157:E159"/>
    <mergeCell ref="F157:F159"/>
    <mergeCell ref="G157:G159"/>
    <mergeCell ref="H157:H159"/>
    <mergeCell ref="X145:X150"/>
    <mergeCell ref="Y145:Y150"/>
    <mergeCell ref="Z145:Z150"/>
    <mergeCell ref="AA145:AA150"/>
    <mergeCell ref="AC145:AC150"/>
    <mergeCell ref="J147:J148"/>
    <mergeCell ref="J149:J150"/>
    <mergeCell ref="G145:G150"/>
    <mergeCell ref="H145:H150"/>
    <mergeCell ref="I145:I150"/>
    <mergeCell ref="J145:J146"/>
    <mergeCell ref="V145:V150"/>
    <mergeCell ref="W145:W150"/>
    <mergeCell ref="E145:E150"/>
    <mergeCell ref="F145:F150"/>
    <mergeCell ref="G151:G156"/>
    <mergeCell ref="V157:V159"/>
    <mergeCell ref="W157:W159"/>
    <mergeCell ref="X157:X159"/>
    <mergeCell ref="A160:A171"/>
    <mergeCell ref="C160:C171"/>
    <mergeCell ref="D160:D171"/>
    <mergeCell ref="E160:E165"/>
    <mergeCell ref="A145:A159"/>
    <mergeCell ref="C145:C159"/>
    <mergeCell ref="D145:D159"/>
    <mergeCell ref="J151:J152"/>
    <mergeCell ref="F151:F156"/>
    <mergeCell ref="H151:H156"/>
    <mergeCell ref="I151:I156"/>
    <mergeCell ref="J153:J154"/>
    <mergeCell ref="J155:J156"/>
    <mergeCell ref="H160:H165"/>
    <mergeCell ref="I160:I165"/>
    <mergeCell ref="G162:G163"/>
    <mergeCell ref="G164:G165"/>
    <mergeCell ref="I158:I159"/>
    <mergeCell ref="J164:J165"/>
    <mergeCell ref="J168:J169"/>
    <mergeCell ref="AC168:AC171"/>
    <mergeCell ref="J170:J171"/>
    <mergeCell ref="E168:E171"/>
    <mergeCell ref="F168:F171"/>
    <mergeCell ref="G168:G169"/>
    <mergeCell ref="H168:H171"/>
    <mergeCell ref="I168:I171"/>
    <mergeCell ref="G170:G171"/>
    <mergeCell ref="J166:J167"/>
    <mergeCell ref="V166:V167"/>
    <mergeCell ref="W166:W167"/>
    <mergeCell ref="X166:X167"/>
    <mergeCell ref="Y166:Y167"/>
    <mergeCell ref="AC166:AC167"/>
    <mergeCell ref="E166:E167"/>
    <mergeCell ref="F166:F167"/>
    <mergeCell ref="G166:G167"/>
    <mergeCell ref="H166:H167"/>
    <mergeCell ref="I166:I167"/>
    <mergeCell ref="Z160:Z171"/>
    <mergeCell ref="AA160:AA171"/>
    <mergeCell ref="AC160:AC165"/>
    <mergeCell ref="F160:F165"/>
    <mergeCell ref="G160:G161"/>
    <mergeCell ref="X172:X177"/>
    <mergeCell ref="Y172:Y177"/>
    <mergeCell ref="Z172:Z177"/>
    <mergeCell ref="AA172:AA177"/>
    <mergeCell ref="J174:J175"/>
    <mergeCell ref="J176:J177"/>
    <mergeCell ref="G172:G177"/>
    <mergeCell ref="H172:H177"/>
    <mergeCell ref="I172:I177"/>
    <mergeCell ref="J172:J173"/>
    <mergeCell ref="V172:V177"/>
    <mergeCell ref="W172:W177"/>
    <mergeCell ref="A172:A177"/>
    <mergeCell ref="D172:D177"/>
    <mergeCell ref="E172:E177"/>
    <mergeCell ref="F172:F177"/>
    <mergeCell ref="E43:E48"/>
    <mergeCell ref="E49:E52"/>
    <mergeCell ref="E53:E56"/>
    <mergeCell ref="E63:E70"/>
    <mergeCell ref="E71:E76"/>
    <mergeCell ref="E91:E100"/>
    <mergeCell ref="E101:E108"/>
    <mergeCell ref="E109:E114"/>
    <mergeCell ref="A141:A144"/>
    <mergeCell ref="C141:C144"/>
    <mergeCell ref="D141:D144"/>
    <mergeCell ref="E141:E144"/>
    <mergeCell ref="D77:D90"/>
    <mergeCell ref="E77:E90"/>
    <mergeCell ref="F77:F90"/>
    <mergeCell ref="A71:A76"/>
    <mergeCell ref="C71:C76"/>
    <mergeCell ref="D71:D76"/>
    <mergeCell ref="F71:F76"/>
    <mergeCell ref="D57:D62"/>
    <mergeCell ref="X168:X171"/>
    <mergeCell ref="Y168:Y171"/>
    <mergeCell ref="W160:W165"/>
    <mergeCell ref="X160:X165"/>
    <mergeCell ref="Y160:Y165"/>
    <mergeCell ref="J160:J161"/>
    <mergeCell ref="V160:V165"/>
    <mergeCell ref="J162:J163"/>
    <mergeCell ref="H137:H140"/>
    <mergeCell ref="I137:I140"/>
    <mergeCell ref="Y157:Y159"/>
    <mergeCell ref="J158:J159"/>
    <mergeCell ref="V168:V171"/>
    <mergeCell ref="W168:W171"/>
  </mergeCells>
  <conditionalFormatting sqref="Q178:T178">
    <cfRule type="iconSet" priority="1">
      <iconSet iconSet="3Symbols">
        <cfvo type="percent" val="0"/>
        <cfvo type="percent" val="33"/>
        <cfvo type="percent" val="67"/>
      </iconSet>
    </cfRule>
  </conditionalFormatting>
  <printOptions horizontalCentered="1"/>
  <pageMargins left="0.39370078740157483" right="0.39370078740157483" top="0.74803149606299213" bottom="0.74803149606299213" header="0.31496062992125984" footer="0.31496062992125984"/>
  <pageSetup scale="35"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BM162"/>
  <sheetViews>
    <sheetView zoomScale="60" zoomScaleNormal="60" workbookViewId="0">
      <pane xSplit="5" ySplit="2" topLeftCell="F68" activePane="bottomRight" state="frozen"/>
      <selection pane="topRight" activeCell="G1" sqref="G1"/>
      <selection pane="bottomLeft" activeCell="A3" sqref="A3"/>
      <selection pane="bottomRight" activeCell="C80" sqref="C80"/>
    </sheetView>
  </sheetViews>
  <sheetFormatPr baseColWidth="10" defaultColWidth="12.42578125" defaultRowHeight="11.25" outlineLevelCol="1" x14ac:dyDescent="0.2"/>
  <cols>
    <col min="1" max="1" width="18.28515625" style="7" customWidth="1"/>
    <col min="2" max="2" width="21.28515625" style="8" customWidth="1" outlineLevel="1"/>
    <col min="3" max="3" width="35.42578125" style="8" customWidth="1" outlineLevel="1"/>
    <col min="4" max="4" width="30" style="8" customWidth="1" outlineLevel="1"/>
    <col min="5" max="5" width="33" style="9" customWidth="1"/>
    <col min="6" max="6" width="14.140625" style="9" customWidth="1"/>
    <col min="7" max="7" width="20" style="9" customWidth="1"/>
    <col min="8" max="8" width="27.28515625" style="9" customWidth="1"/>
    <col min="9" max="9" width="16.7109375" style="8" customWidth="1" outlineLevel="1"/>
    <col min="10" max="10" width="45.5703125" style="10" customWidth="1"/>
    <col min="11" max="11" width="9.7109375" style="9" bestFit="1" customWidth="1"/>
    <col min="12" max="12" width="6.28515625" style="9" customWidth="1"/>
    <col min="13" max="13" width="9.42578125" style="8" bestFit="1" customWidth="1"/>
    <col min="14" max="14" width="8.42578125" style="8" customWidth="1"/>
    <col min="15" max="15" width="9.42578125" style="8" bestFit="1" customWidth="1"/>
    <col min="16" max="17" width="10" style="8" customWidth="1"/>
    <col min="18" max="18" width="10.42578125" style="8" bestFit="1" customWidth="1"/>
    <col min="19" max="21" width="10" style="8" customWidth="1"/>
    <col min="22" max="25" width="10" style="8" hidden="1" customWidth="1"/>
    <col min="26" max="26" width="14.42578125" style="22" customWidth="1"/>
    <col min="27" max="27" width="19.42578125" style="22" customWidth="1"/>
    <col min="28" max="28" width="20.7109375" style="22" customWidth="1"/>
    <col min="29" max="29" width="39.140625" style="22" customWidth="1"/>
    <col min="30" max="30" width="34.5703125" style="22" customWidth="1"/>
    <col min="31" max="48" width="12.42578125" style="22"/>
    <col min="49" max="16384" width="12.42578125" style="7"/>
  </cols>
  <sheetData>
    <row r="1" spans="1:65" s="19" customFormat="1" ht="39" customHeight="1" x14ac:dyDescent="0.25">
      <c r="A1" s="81" t="s">
        <v>0</v>
      </c>
      <c r="B1" s="462" t="s">
        <v>1</v>
      </c>
      <c r="C1" s="462"/>
      <c r="D1" s="124" t="s">
        <v>2</v>
      </c>
      <c r="E1" s="463"/>
      <c r="F1" s="463"/>
      <c r="G1" s="463"/>
      <c r="H1" s="463"/>
      <c r="I1" s="463"/>
      <c r="J1" s="463"/>
      <c r="K1" s="463"/>
      <c r="L1" s="463"/>
      <c r="M1" s="463"/>
      <c r="N1" s="463"/>
      <c r="O1" s="463"/>
      <c r="P1" s="463"/>
      <c r="Q1" s="463"/>
      <c r="R1" s="463"/>
      <c r="S1" s="463"/>
      <c r="T1" s="463"/>
      <c r="U1" s="463"/>
      <c r="V1" s="463"/>
      <c r="W1" s="463"/>
      <c r="X1" s="463"/>
      <c r="Y1" s="463"/>
      <c r="Z1" s="463"/>
      <c r="AA1" s="463"/>
      <c r="AB1" s="464"/>
      <c r="AC1" s="458"/>
      <c r="AD1" s="73"/>
      <c r="AE1" s="73"/>
      <c r="AF1" s="73"/>
      <c r="AG1" s="73"/>
      <c r="AH1" s="73"/>
      <c r="AI1" s="73"/>
      <c r="AJ1" s="73"/>
      <c r="AK1" s="21"/>
      <c r="AL1" s="21"/>
      <c r="AM1" s="21"/>
      <c r="AN1" s="21"/>
      <c r="AO1" s="21"/>
      <c r="AP1" s="21"/>
      <c r="AQ1" s="21"/>
      <c r="AR1" s="21"/>
      <c r="AS1" s="21"/>
      <c r="AT1" s="21"/>
      <c r="AU1" s="21"/>
      <c r="AV1" s="21"/>
      <c r="AW1" s="21"/>
      <c r="AX1" s="21"/>
      <c r="AY1" s="21"/>
      <c r="AZ1" s="21"/>
      <c r="BA1" s="21"/>
      <c r="BB1" s="20"/>
      <c r="BC1" s="20"/>
      <c r="BD1" s="20"/>
      <c r="BE1" s="20"/>
      <c r="BF1" s="20"/>
      <c r="BG1" s="20"/>
      <c r="BH1" s="20"/>
      <c r="BI1" s="20"/>
      <c r="BJ1" s="20"/>
      <c r="BK1" s="20"/>
      <c r="BL1" s="20"/>
      <c r="BM1" s="20"/>
    </row>
    <row r="2" spans="1:65" ht="64.5" customHeight="1" x14ac:dyDescent="0.2">
      <c r="A2" s="82" t="s">
        <v>3</v>
      </c>
      <c r="B2" s="83" t="s">
        <v>4</v>
      </c>
      <c r="C2" s="83" t="s">
        <v>5</v>
      </c>
      <c r="D2" s="84" t="s">
        <v>6</v>
      </c>
      <c r="E2" s="125" t="s">
        <v>552</v>
      </c>
      <c r="F2" s="126" t="s">
        <v>7</v>
      </c>
      <c r="G2" s="125" t="s">
        <v>8</v>
      </c>
      <c r="H2" s="125" t="s">
        <v>9</v>
      </c>
      <c r="I2" s="127" t="s">
        <v>10</v>
      </c>
      <c r="J2" s="125" t="s">
        <v>11</v>
      </c>
      <c r="K2" s="465" t="s">
        <v>12</v>
      </c>
      <c r="L2" s="465"/>
      <c r="M2" s="128">
        <v>45352</v>
      </c>
      <c r="N2" s="128">
        <v>45444</v>
      </c>
      <c r="O2" s="128">
        <v>45536</v>
      </c>
      <c r="P2" s="128">
        <v>45627</v>
      </c>
      <c r="Q2" s="136" t="s">
        <v>13</v>
      </c>
      <c r="R2" s="136" t="s">
        <v>14</v>
      </c>
      <c r="S2" s="136" t="s">
        <v>15</v>
      </c>
      <c r="T2" s="136" t="s">
        <v>16</v>
      </c>
      <c r="U2" s="136" t="s">
        <v>17</v>
      </c>
      <c r="V2" s="136" t="s">
        <v>18</v>
      </c>
      <c r="W2" s="136" t="s">
        <v>19</v>
      </c>
      <c r="X2" s="136" t="s">
        <v>20</v>
      </c>
      <c r="Y2" s="136" t="s">
        <v>21</v>
      </c>
      <c r="Z2" s="129" t="s">
        <v>22</v>
      </c>
      <c r="AA2" s="130" t="s">
        <v>23</v>
      </c>
      <c r="AB2" s="248" t="s">
        <v>24</v>
      </c>
      <c r="AC2" s="458"/>
    </row>
    <row r="3" spans="1:65" ht="37.9" customHeight="1" x14ac:dyDescent="0.2">
      <c r="A3" s="408" t="s">
        <v>25</v>
      </c>
      <c r="B3" s="411" t="s">
        <v>26</v>
      </c>
      <c r="C3" s="391" t="s">
        <v>27</v>
      </c>
      <c r="D3" s="424" t="s">
        <v>28</v>
      </c>
      <c r="E3" s="388" t="s">
        <v>562</v>
      </c>
      <c r="F3" s="473">
        <v>1</v>
      </c>
      <c r="G3" s="471" t="s">
        <v>654</v>
      </c>
      <c r="H3" s="471" t="s">
        <v>29</v>
      </c>
      <c r="I3" s="459">
        <f>V3</f>
        <v>0</v>
      </c>
      <c r="J3" s="461" t="s">
        <v>657</v>
      </c>
      <c r="K3" s="146">
        <v>0.2</v>
      </c>
      <c r="L3" s="85" t="s">
        <v>30</v>
      </c>
      <c r="M3" s="86">
        <v>1</v>
      </c>
      <c r="N3" s="86">
        <v>1</v>
      </c>
      <c r="O3" s="86">
        <v>1</v>
      </c>
      <c r="P3" s="134">
        <v>1</v>
      </c>
      <c r="Q3" s="6">
        <f>+SUM(M3:M3)*K3</f>
        <v>0.2</v>
      </c>
      <c r="R3" s="6">
        <f>+SUM(N3:N3)*K3</f>
        <v>0.2</v>
      </c>
      <c r="S3" s="6">
        <f>+SUM(O3:O3)*K3</f>
        <v>0.2</v>
      </c>
      <c r="T3" s="6">
        <f>+SUM(P3:P3)*K3</f>
        <v>0.2</v>
      </c>
      <c r="U3" s="137">
        <f>+MAX(Q3:T3)</f>
        <v>0.2</v>
      </c>
      <c r="V3" s="378">
        <v>0</v>
      </c>
      <c r="W3" s="378">
        <v>0</v>
      </c>
      <c r="X3" s="378">
        <v>0</v>
      </c>
      <c r="Y3" s="378">
        <v>0</v>
      </c>
      <c r="Z3" s="470" t="s">
        <v>31</v>
      </c>
      <c r="AA3" s="466" t="s">
        <v>32</v>
      </c>
      <c r="AB3" s="360"/>
      <c r="AC3" s="445"/>
      <c r="AD3" s="402"/>
    </row>
    <row r="4" spans="1:65" ht="27" customHeight="1" x14ac:dyDescent="0.2">
      <c r="A4" s="409"/>
      <c r="B4" s="412"/>
      <c r="C4" s="472"/>
      <c r="D4" s="424"/>
      <c r="E4" s="389"/>
      <c r="F4" s="474"/>
      <c r="G4" s="471"/>
      <c r="H4" s="471"/>
      <c r="I4" s="471"/>
      <c r="J4" s="461"/>
      <c r="K4" s="149">
        <v>0.2</v>
      </c>
      <c r="L4" s="150" t="s">
        <v>33</v>
      </c>
      <c r="M4" s="87">
        <v>0</v>
      </c>
      <c r="N4" s="87">
        <v>0</v>
      </c>
      <c r="O4" s="87">
        <v>0</v>
      </c>
      <c r="P4" s="135">
        <v>0</v>
      </c>
      <c r="Q4" s="135">
        <f t="shared" ref="Q4:Q46" si="0">+SUM(M4:M4)*K4</f>
        <v>0</v>
      </c>
      <c r="R4" s="135">
        <f t="shared" ref="R4:R46" si="1">+SUM(N4:N4)*K4</f>
        <v>0</v>
      </c>
      <c r="S4" s="151">
        <f t="shared" ref="S4:S46" si="2">+SUM(O4:O4)*K4</f>
        <v>0</v>
      </c>
      <c r="T4" s="151">
        <f t="shared" ref="T4:T46" si="3">+SUM(P4:P4)*K4</f>
        <v>0</v>
      </c>
      <c r="U4" s="135">
        <f t="shared" ref="U4:U46" si="4">+MAX(Q4:T4)</f>
        <v>0</v>
      </c>
      <c r="V4" s="358"/>
      <c r="W4" s="358"/>
      <c r="X4" s="358"/>
      <c r="Y4" s="358"/>
      <c r="Z4" s="361"/>
      <c r="AA4" s="438"/>
      <c r="AB4" s="361"/>
      <c r="AC4" s="445"/>
      <c r="AD4" s="402"/>
    </row>
    <row r="5" spans="1:65" ht="28.9" customHeight="1" x14ac:dyDescent="0.2">
      <c r="A5" s="409"/>
      <c r="B5" s="412"/>
      <c r="C5" s="472"/>
      <c r="D5" s="424"/>
      <c r="E5" s="389"/>
      <c r="F5" s="474"/>
      <c r="G5" s="471"/>
      <c r="H5" s="471"/>
      <c r="I5" s="471"/>
      <c r="J5" s="461" t="s">
        <v>658</v>
      </c>
      <c r="K5" s="146">
        <v>0.5</v>
      </c>
      <c r="L5" s="85" t="s">
        <v>30</v>
      </c>
      <c r="M5" s="86">
        <v>0.15</v>
      </c>
      <c r="N5" s="86">
        <v>0.35</v>
      </c>
      <c r="O5" s="86">
        <v>0.7</v>
      </c>
      <c r="P5" s="134">
        <v>1</v>
      </c>
      <c r="Q5" s="6">
        <f t="shared" si="0"/>
        <v>7.4999999999999997E-2</v>
      </c>
      <c r="R5" s="6">
        <f t="shared" si="1"/>
        <v>0.17499999999999999</v>
      </c>
      <c r="S5" s="6">
        <f t="shared" si="2"/>
        <v>0.35</v>
      </c>
      <c r="T5" s="6">
        <f t="shared" si="3"/>
        <v>0.5</v>
      </c>
      <c r="U5" s="137">
        <f t="shared" si="4"/>
        <v>0.5</v>
      </c>
      <c r="V5" s="358"/>
      <c r="W5" s="358"/>
      <c r="X5" s="358"/>
      <c r="Y5" s="358"/>
      <c r="Z5" s="361"/>
      <c r="AA5" s="438"/>
      <c r="AB5" s="361"/>
      <c r="AC5" s="445"/>
      <c r="AD5" s="402"/>
    </row>
    <row r="6" spans="1:65" ht="28.15" customHeight="1" x14ac:dyDescent="0.2">
      <c r="A6" s="409"/>
      <c r="B6" s="412"/>
      <c r="C6" s="472"/>
      <c r="D6" s="424"/>
      <c r="E6" s="389"/>
      <c r="F6" s="474"/>
      <c r="G6" s="471"/>
      <c r="H6" s="471"/>
      <c r="I6" s="471"/>
      <c r="J6" s="461"/>
      <c r="K6" s="149">
        <v>0.5</v>
      </c>
      <c r="L6" s="150" t="s">
        <v>33</v>
      </c>
      <c r="M6" s="87">
        <v>0</v>
      </c>
      <c r="N6" s="87">
        <v>0</v>
      </c>
      <c r="O6" s="87">
        <v>0</v>
      </c>
      <c r="P6" s="135">
        <v>0</v>
      </c>
      <c r="Q6" s="153">
        <f t="shared" si="0"/>
        <v>0</v>
      </c>
      <c r="R6" s="153">
        <f t="shared" si="1"/>
        <v>0</v>
      </c>
      <c r="S6" s="153">
        <f t="shared" si="2"/>
        <v>0</v>
      </c>
      <c r="T6" s="153">
        <f t="shared" si="3"/>
        <v>0</v>
      </c>
      <c r="U6" s="154">
        <f t="shared" si="4"/>
        <v>0</v>
      </c>
      <c r="V6" s="358"/>
      <c r="W6" s="358"/>
      <c r="X6" s="358"/>
      <c r="Y6" s="358"/>
      <c r="Z6" s="361"/>
      <c r="AA6" s="438"/>
      <c r="AB6" s="361"/>
      <c r="AC6" s="445"/>
      <c r="AD6" s="402"/>
    </row>
    <row r="7" spans="1:65" ht="37.9" customHeight="1" x14ac:dyDescent="0.2">
      <c r="A7" s="409"/>
      <c r="B7" s="412"/>
      <c r="C7" s="472"/>
      <c r="D7" s="424"/>
      <c r="E7" s="389"/>
      <c r="F7" s="474"/>
      <c r="G7" s="471"/>
      <c r="H7" s="471"/>
      <c r="I7" s="471"/>
      <c r="J7" s="461" t="s">
        <v>659</v>
      </c>
      <c r="K7" s="146">
        <v>0.3</v>
      </c>
      <c r="L7" s="85" t="s">
        <v>30</v>
      </c>
      <c r="M7" s="86">
        <v>0.15</v>
      </c>
      <c r="N7" s="86">
        <v>0.35</v>
      </c>
      <c r="O7" s="86">
        <v>0.7</v>
      </c>
      <c r="P7" s="134">
        <v>1</v>
      </c>
      <c r="Q7" s="6">
        <f t="shared" si="0"/>
        <v>4.4999999999999998E-2</v>
      </c>
      <c r="R7" s="6">
        <f t="shared" si="1"/>
        <v>0.105</v>
      </c>
      <c r="S7" s="6">
        <f t="shared" si="2"/>
        <v>0.21</v>
      </c>
      <c r="T7" s="6">
        <f t="shared" si="3"/>
        <v>0.3</v>
      </c>
      <c r="U7" s="137">
        <f t="shared" si="4"/>
        <v>0.3</v>
      </c>
      <c r="V7" s="358"/>
      <c r="W7" s="358"/>
      <c r="X7" s="358"/>
      <c r="Y7" s="358"/>
      <c r="Z7" s="361"/>
      <c r="AA7" s="438"/>
      <c r="AB7" s="361"/>
      <c r="AC7" s="445"/>
      <c r="AD7" s="402"/>
    </row>
    <row r="8" spans="1:65" ht="32.450000000000003" customHeight="1" x14ac:dyDescent="0.2">
      <c r="A8" s="409"/>
      <c r="B8" s="412"/>
      <c r="C8" s="472"/>
      <c r="D8" s="424"/>
      <c r="E8" s="389"/>
      <c r="F8" s="474"/>
      <c r="G8" s="471"/>
      <c r="H8" s="471"/>
      <c r="I8" s="471"/>
      <c r="J8" s="461"/>
      <c r="K8" s="149">
        <v>0.3</v>
      </c>
      <c r="L8" s="150" t="s">
        <v>33</v>
      </c>
      <c r="M8" s="87">
        <v>0</v>
      </c>
      <c r="N8" s="87">
        <v>0</v>
      </c>
      <c r="O8" s="87">
        <v>0</v>
      </c>
      <c r="P8" s="135">
        <v>0</v>
      </c>
      <c r="Q8" s="153">
        <f t="shared" si="0"/>
        <v>0</v>
      </c>
      <c r="R8" s="153">
        <f t="shared" si="1"/>
        <v>0</v>
      </c>
      <c r="S8" s="153">
        <f t="shared" si="2"/>
        <v>0</v>
      </c>
      <c r="T8" s="153">
        <f t="shared" si="3"/>
        <v>0</v>
      </c>
      <c r="U8" s="154">
        <f t="shared" si="4"/>
        <v>0</v>
      </c>
      <c r="V8" s="358"/>
      <c r="W8" s="358"/>
      <c r="X8" s="358"/>
      <c r="Y8" s="358"/>
      <c r="Z8" s="361"/>
      <c r="AA8" s="439"/>
      <c r="AB8" s="361"/>
      <c r="AC8" s="445"/>
      <c r="AD8" s="402"/>
    </row>
    <row r="9" spans="1:65" ht="37.15" customHeight="1" x14ac:dyDescent="0.2">
      <c r="A9" s="409"/>
      <c r="B9" s="412"/>
      <c r="C9" s="391" t="s">
        <v>34</v>
      </c>
      <c r="D9" s="391" t="s">
        <v>35</v>
      </c>
      <c r="E9" s="388" t="s">
        <v>36</v>
      </c>
      <c r="F9" s="388">
        <v>2</v>
      </c>
      <c r="G9" s="426" t="s">
        <v>673</v>
      </c>
      <c r="H9" s="426" t="s">
        <v>674</v>
      </c>
      <c r="I9" s="451">
        <f>V9</f>
        <v>0</v>
      </c>
      <c r="J9" s="468" t="s">
        <v>984</v>
      </c>
      <c r="K9" s="149">
        <v>1</v>
      </c>
      <c r="L9" s="88" t="s">
        <v>30</v>
      </c>
      <c r="M9" s="86">
        <v>0</v>
      </c>
      <c r="N9" s="86">
        <v>0.33</v>
      </c>
      <c r="O9" s="86">
        <v>0.66</v>
      </c>
      <c r="P9" s="134">
        <v>1</v>
      </c>
      <c r="Q9" s="6">
        <f t="shared" si="0"/>
        <v>0</v>
      </c>
      <c r="R9" s="6">
        <f t="shared" si="1"/>
        <v>0.33</v>
      </c>
      <c r="S9" s="6">
        <f t="shared" si="2"/>
        <v>0.66</v>
      </c>
      <c r="T9" s="6">
        <f t="shared" si="3"/>
        <v>1</v>
      </c>
      <c r="U9" s="137">
        <f t="shared" si="4"/>
        <v>1</v>
      </c>
      <c r="V9" s="378">
        <v>0</v>
      </c>
      <c r="W9" s="378">
        <v>0</v>
      </c>
      <c r="X9" s="378">
        <v>0</v>
      </c>
      <c r="Y9" s="378">
        <v>0</v>
      </c>
      <c r="Z9" s="361"/>
      <c r="AA9" s="467" t="s">
        <v>979</v>
      </c>
      <c r="AB9" s="361"/>
      <c r="AC9" s="428"/>
    </row>
    <row r="10" spans="1:65" ht="43.15" customHeight="1" x14ac:dyDescent="0.2">
      <c r="A10" s="409"/>
      <c r="B10" s="412"/>
      <c r="C10" s="472"/>
      <c r="D10" s="472"/>
      <c r="E10" s="389"/>
      <c r="F10" s="389"/>
      <c r="G10" s="427"/>
      <c r="H10" s="427"/>
      <c r="I10" s="452"/>
      <c r="J10" s="468"/>
      <c r="K10" s="149">
        <v>1</v>
      </c>
      <c r="L10" s="150" t="s">
        <v>33</v>
      </c>
      <c r="M10" s="87">
        <v>0</v>
      </c>
      <c r="N10" s="87">
        <v>0</v>
      </c>
      <c r="O10" s="87">
        <v>0</v>
      </c>
      <c r="P10" s="135">
        <v>0</v>
      </c>
      <c r="Q10" s="153">
        <f t="shared" si="0"/>
        <v>0</v>
      </c>
      <c r="R10" s="153">
        <f t="shared" si="1"/>
        <v>0</v>
      </c>
      <c r="S10" s="153">
        <f t="shared" si="2"/>
        <v>0</v>
      </c>
      <c r="T10" s="153">
        <f t="shared" si="3"/>
        <v>0</v>
      </c>
      <c r="U10" s="154">
        <f t="shared" si="4"/>
        <v>0</v>
      </c>
      <c r="V10" s="358"/>
      <c r="W10" s="358"/>
      <c r="X10" s="358"/>
      <c r="Y10" s="358"/>
      <c r="Z10" s="361"/>
      <c r="AA10" s="467"/>
      <c r="AB10" s="361"/>
      <c r="AC10" s="428"/>
    </row>
    <row r="11" spans="1:65" s="22" customFormat="1" ht="39.6" customHeight="1" x14ac:dyDescent="0.2">
      <c r="A11" s="409"/>
      <c r="B11" s="412"/>
      <c r="C11" s="472"/>
      <c r="D11" s="469" t="s">
        <v>37</v>
      </c>
      <c r="E11" s="266"/>
      <c r="F11" s="388">
        <v>3</v>
      </c>
      <c r="G11" s="460" t="s">
        <v>652</v>
      </c>
      <c r="H11" s="460" t="s">
        <v>656</v>
      </c>
      <c r="I11" s="414">
        <f>V11</f>
        <v>0</v>
      </c>
      <c r="J11" s="456" t="s">
        <v>675</v>
      </c>
      <c r="K11" s="146">
        <v>0.1</v>
      </c>
      <c r="L11" s="85" t="s">
        <v>30</v>
      </c>
      <c r="M11" s="188">
        <v>1</v>
      </c>
      <c r="N11" s="188">
        <v>1</v>
      </c>
      <c r="O11" s="188">
        <v>1</v>
      </c>
      <c r="P11" s="189">
        <v>1</v>
      </c>
      <c r="Q11" s="6">
        <f t="shared" si="0"/>
        <v>0.1</v>
      </c>
      <c r="R11" s="6">
        <f t="shared" si="1"/>
        <v>0.1</v>
      </c>
      <c r="S11" s="6">
        <f t="shared" si="2"/>
        <v>0.1</v>
      </c>
      <c r="T11" s="6">
        <f t="shared" si="3"/>
        <v>0.1</v>
      </c>
      <c r="U11" s="137">
        <f t="shared" si="4"/>
        <v>0.1</v>
      </c>
      <c r="V11" s="378">
        <f>+Q12+Q14+Q16+Q18+Q20</f>
        <v>0</v>
      </c>
      <c r="W11" s="378">
        <f>+R12+R14+R16+R18+R20</f>
        <v>0</v>
      </c>
      <c r="X11" s="378">
        <f>+S12+S14+S16+S18+S20</f>
        <v>0</v>
      </c>
      <c r="Y11" s="378">
        <f>+T12+T14+T16+T18+T20</f>
        <v>0</v>
      </c>
      <c r="Z11" s="361"/>
      <c r="AA11" s="441" t="s">
        <v>38</v>
      </c>
      <c r="AB11" s="361"/>
      <c r="AC11" s="445"/>
      <c r="AW11" s="7"/>
      <c r="AX11" s="7"/>
      <c r="AY11" s="7"/>
      <c r="AZ11" s="7"/>
      <c r="BA11" s="7"/>
      <c r="BB11" s="7"/>
      <c r="BC11" s="7"/>
      <c r="BD11" s="7"/>
      <c r="BE11" s="7"/>
      <c r="BF11" s="7"/>
      <c r="BG11" s="7"/>
      <c r="BH11" s="7"/>
      <c r="BI11" s="7"/>
      <c r="BJ11" s="7"/>
      <c r="BK11" s="7"/>
      <c r="BL11" s="7"/>
      <c r="BM11" s="7"/>
    </row>
    <row r="12" spans="1:65" s="22" customFormat="1" ht="28.9" customHeight="1" x14ac:dyDescent="0.2">
      <c r="A12" s="409"/>
      <c r="B12" s="412"/>
      <c r="C12" s="472"/>
      <c r="D12" s="469"/>
      <c r="E12" s="389" t="s">
        <v>553</v>
      </c>
      <c r="F12" s="389"/>
      <c r="G12" s="460"/>
      <c r="H12" s="460"/>
      <c r="I12" s="414"/>
      <c r="J12" s="456"/>
      <c r="K12" s="149">
        <v>0.1</v>
      </c>
      <c r="L12" s="150" t="s">
        <v>33</v>
      </c>
      <c r="M12" s="87">
        <v>0</v>
      </c>
      <c r="N12" s="87">
        <v>0</v>
      </c>
      <c r="O12" s="87">
        <v>0</v>
      </c>
      <c r="P12" s="135">
        <v>0</v>
      </c>
      <c r="Q12" s="153">
        <f t="shared" si="0"/>
        <v>0</v>
      </c>
      <c r="R12" s="153">
        <f t="shared" si="1"/>
        <v>0</v>
      </c>
      <c r="S12" s="153">
        <f t="shared" si="2"/>
        <v>0</v>
      </c>
      <c r="T12" s="153">
        <f t="shared" si="3"/>
        <v>0</v>
      </c>
      <c r="U12" s="154">
        <f t="shared" si="4"/>
        <v>0</v>
      </c>
      <c r="V12" s="358"/>
      <c r="W12" s="358"/>
      <c r="X12" s="358"/>
      <c r="Y12" s="358"/>
      <c r="Z12" s="361"/>
      <c r="AA12" s="442"/>
      <c r="AB12" s="361"/>
      <c r="AC12" s="445"/>
      <c r="AW12" s="7"/>
      <c r="AX12" s="7"/>
      <c r="AY12" s="7"/>
      <c r="AZ12" s="7"/>
      <c r="BA12" s="7"/>
      <c r="BB12" s="7"/>
      <c r="BC12" s="7"/>
      <c r="BD12" s="7"/>
      <c r="BE12" s="7"/>
      <c r="BF12" s="7"/>
      <c r="BG12" s="7"/>
      <c r="BH12" s="7"/>
      <c r="BI12" s="7"/>
      <c r="BJ12" s="7"/>
      <c r="BK12" s="7"/>
      <c r="BL12" s="7"/>
      <c r="BM12" s="7"/>
    </row>
    <row r="13" spans="1:65" s="22" customFormat="1" ht="33.6" customHeight="1" x14ac:dyDescent="0.2">
      <c r="A13" s="409"/>
      <c r="B13" s="412"/>
      <c r="C13" s="472"/>
      <c r="D13" s="469"/>
      <c r="E13" s="389"/>
      <c r="F13" s="389"/>
      <c r="G13" s="460"/>
      <c r="H13" s="460"/>
      <c r="I13" s="414"/>
      <c r="J13" s="456" t="s">
        <v>660</v>
      </c>
      <c r="K13" s="146">
        <v>0.1</v>
      </c>
      <c r="L13" s="85" t="s">
        <v>30</v>
      </c>
      <c r="M13" s="188">
        <v>0.2</v>
      </c>
      <c r="N13" s="188">
        <v>0.8</v>
      </c>
      <c r="O13" s="188">
        <v>1</v>
      </c>
      <c r="P13" s="189">
        <v>1</v>
      </c>
      <c r="Q13" s="6">
        <f t="shared" si="0"/>
        <v>2.0000000000000004E-2</v>
      </c>
      <c r="R13" s="6">
        <f t="shared" si="1"/>
        <v>8.0000000000000016E-2</v>
      </c>
      <c r="S13" s="6">
        <f t="shared" si="2"/>
        <v>0.1</v>
      </c>
      <c r="T13" s="6">
        <f t="shared" si="3"/>
        <v>0.1</v>
      </c>
      <c r="U13" s="137">
        <f t="shared" si="4"/>
        <v>0.1</v>
      </c>
      <c r="V13" s="358"/>
      <c r="W13" s="358"/>
      <c r="X13" s="358"/>
      <c r="Y13" s="358"/>
      <c r="Z13" s="361"/>
      <c r="AA13" s="442"/>
      <c r="AB13" s="361"/>
      <c r="AC13" s="445"/>
      <c r="AW13" s="7"/>
      <c r="AX13" s="7"/>
      <c r="AY13" s="7"/>
      <c r="AZ13" s="7"/>
      <c r="BA13" s="7"/>
      <c r="BB13" s="7"/>
      <c r="BC13" s="7"/>
      <c r="BD13" s="7"/>
      <c r="BE13" s="7"/>
      <c r="BF13" s="7"/>
      <c r="BG13" s="7"/>
      <c r="BH13" s="7"/>
      <c r="BI13" s="7"/>
      <c r="BJ13" s="7"/>
      <c r="BK13" s="7"/>
      <c r="BL13" s="7"/>
      <c r="BM13" s="7"/>
    </row>
    <row r="14" spans="1:65" s="22" customFormat="1" ht="27" customHeight="1" x14ac:dyDescent="0.2">
      <c r="A14" s="409"/>
      <c r="B14" s="412"/>
      <c r="C14" s="472"/>
      <c r="D14" s="469"/>
      <c r="E14" s="389"/>
      <c r="F14" s="389"/>
      <c r="G14" s="460"/>
      <c r="H14" s="460"/>
      <c r="I14" s="414"/>
      <c r="J14" s="456"/>
      <c r="K14" s="149">
        <v>0.1</v>
      </c>
      <c r="L14" s="150" t="s">
        <v>33</v>
      </c>
      <c r="M14" s="87">
        <v>0</v>
      </c>
      <c r="N14" s="87">
        <v>0</v>
      </c>
      <c r="O14" s="87">
        <v>0</v>
      </c>
      <c r="P14" s="135">
        <v>0</v>
      </c>
      <c r="Q14" s="153">
        <f t="shared" si="0"/>
        <v>0</v>
      </c>
      <c r="R14" s="153">
        <f t="shared" si="1"/>
        <v>0</v>
      </c>
      <c r="S14" s="153">
        <f t="shared" si="2"/>
        <v>0</v>
      </c>
      <c r="T14" s="153">
        <f t="shared" si="3"/>
        <v>0</v>
      </c>
      <c r="U14" s="154">
        <f t="shared" si="4"/>
        <v>0</v>
      </c>
      <c r="V14" s="358"/>
      <c r="W14" s="358"/>
      <c r="X14" s="358"/>
      <c r="Y14" s="358"/>
      <c r="Z14" s="361"/>
      <c r="AA14" s="442"/>
      <c r="AB14" s="361"/>
      <c r="AC14" s="445"/>
      <c r="AW14" s="7"/>
      <c r="AX14" s="7"/>
      <c r="AY14" s="7"/>
      <c r="AZ14" s="7"/>
      <c r="BA14" s="7"/>
      <c r="BB14" s="7"/>
      <c r="BC14" s="7"/>
      <c r="BD14" s="7"/>
      <c r="BE14" s="7"/>
      <c r="BF14" s="7"/>
      <c r="BG14" s="7"/>
      <c r="BH14" s="7"/>
      <c r="BI14" s="7"/>
      <c r="BJ14" s="7"/>
      <c r="BK14" s="7"/>
      <c r="BL14" s="7"/>
      <c r="BM14" s="7"/>
    </row>
    <row r="15" spans="1:65" s="22" customFormat="1" ht="28.9" customHeight="1" x14ac:dyDescent="0.2">
      <c r="A15" s="409"/>
      <c r="B15" s="412"/>
      <c r="C15" s="472"/>
      <c r="D15" s="469"/>
      <c r="E15" s="389"/>
      <c r="F15" s="389"/>
      <c r="G15" s="460"/>
      <c r="H15" s="460"/>
      <c r="I15" s="414"/>
      <c r="J15" s="456" t="s">
        <v>661</v>
      </c>
      <c r="K15" s="146">
        <v>0.3</v>
      </c>
      <c r="L15" s="85" t="s">
        <v>30</v>
      </c>
      <c r="M15" s="188">
        <v>0</v>
      </c>
      <c r="N15" s="188">
        <v>0.2</v>
      </c>
      <c r="O15" s="188">
        <v>0.8</v>
      </c>
      <c r="P15" s="189">
        <v>1</v>
      </c>
      <c r="Q15" s="6">
        <f t="shared" si="0"/>
        <v>0</v>
      </c>
      <c r="R15" s="6">
        <f t="shared" si="1"/>
        <v>0.06</v>
      </c>
      <c r="S15" s="6">
        <f t="shared" si="2"/>
        <v>0.24</v>
      </c>
      <c r="T15" s="6">
        <f t="shared" si="3"/>
        <v>0.3</v>
      </c>
      <c r="U15" s="137">
        <f t="shared" si="4"/>
        <v>0.3</v>
      </c>
      <c r="V15" s="358"/>
      <c r="W15" s="358"/>
      <c r="X15" s="358"/>
      <c r="Y15" s="358"/>
      <c r="Z15" s="361"/>
      <c r="AA15" s="442"/>
      <c r="AB15" s="361"/>
      <c r="AC15" s="445"/>
      <c r="AW15" s="7"/>
      <c r="AX15" s="7"/>
      <c r="AY15" s="7"/>
      <c r="AZ15" s="7"/>
      <c r="BA15" s="7"/>
      <c r="BB15" s="7"/>
      <c r="BC15" s="7"/>
      <c r="BD15" s="7"/>
      <c r="BE15" s="7"/>
      <c r="BF15" s="7"/>
      <c r="BG15" s="7"/>
      <c r="BH15" s="7"/>
      <c r="BI15" s="7"/>
      <c r="BJ15" s="7"/>
      <c r="BK15" s="7"/>
      <c r="BL15" s="7"/>
      <c r="BM15" s="7"/>
    </row>
    <row r="16" spans="1:65" s="22" customFormat="1" ht="27.6" customHeight="1" x14ac:dyDescent="0.2">
      <c r="A16" s="409"/>
      <c r="B16" s="412"/>
      <c r="C16" s="472"/>
      <c r="D16" s="469"/>
      <c r="E16" s="389"/>
      <c r="F16" s="389"/>
      <c r="G16" s="460"/>
      <c r="H16" s="460"/>
      <c r="I16" s="414"/>
      <c r="J16" s="456"/>
      <c r="K16" s="149">
        <v>0.3</v>
      </c>
      <c r="L16" s="150" t="s">
        <v>33</v>
      </c>
      <c r="M16" s="87">
        <v>0</v>
      </c>
      <c r="N16" s="87">
        <v>0</v>
      </c>
      <c r="O16" s="87">
        <v>0</v>
      </c>
      <c r="P16" s="135">
        <v>0</v>
      </c>
      <c r="Q16" s="153">
        <f t="shared" si="0"/>
        <v>0</v>
      </c>
      <c r="R16" s="153">
        <f t="shared" si="1"/>
        <v>0</v>
      </c>
      <c r="S16" s="153">
        <f t="shared" si="2"/>
        <v>0</v>
      </c>
      <c r="T16" s="153">
        <f t="shared" si="3"/>
        <v>0</v>
      </c>
      <c r="U16" s="154">
        <f t="shared" si="4"/>
        <v>0</v>
      </c>
      <c r="V16" s="358"/>
      <c r="W16" s="358"/>
      <c r="X16" s="358"/>
      <c r="Y16" s="358"/>
      <c r="Z16" s="361"/>
      <c r="AA16" s="442"/>
      <c r="AB16" s="361"/>
      <c r="AC16" s="445"/>
      <c r="AW16" s="7"/>
      <c r="AX16" s="7"/>
      <c r="AY16" s="7"/>
      <c r="AZ16" s="7"/>
      <c r="BA16" s="7"/>
      <c r="BB16" s="7"/>
      <c r="BC16" s="7"/>
      <c r="BD16" s="7"/>
      <c r="BE16" s="7"/>
      <c r="BF16" s="7"/>
      <c r="BG16" s="7"/>
      <c r="BH16" s="7"/>
      <c r="BI16" s="7"/>
      <c r="BJ16" s="7"/>
      <c r="BK16" s="7"/>
      <c r="BL16" s="7"/>
      <c r="BM16" s="7"/>
    </row>
    <row r="17" spans="1:65" s="22" customFormat="1" ht="24.6" customHeight="1" x14ac:dyDescent="0.2">
      <c r="A17" s="409"/>
      <c r="B17" s="412"/>
      <c r="C17" s="472"/>
      <c r="D17" s="469"/>
      <c r="E17" s="389"/>
      <c r="F17" s="389"/>
      <c r="G17" s="460"/>
      <c r="H17" s="460"/>
      <c r="I17" s="414"/>
      <c r="J17" s="456" t="s">
        <v>662</v>
      </c>
      <c r="K17" s="146">
        <v>0.1</v>
      </c>
      <c r="L17" s="85" t="s">
        <v>30</v>
      </c>
      <c r="M17" s="188">
        <f>'[1]I TRIM - PA 2022'!O27</f>
        <v>0</v>
      </c>
      <c r="N17" s="188">
        <v>0</v>
      </c>
      <c r="O17" s="188">
        <v>0.3</v>
      </c>
      <c r="P17" s="189">
        <v>1</v>
      </c>
      <c r="Q17" s="6">
        <f t="shared" si="0"/>
        <v>0</v>
      </c>
      <c r="R17" s="6">
        <f t="shared" si="1"/>
        <v>0</v>
      </c>
      <c r="S17" s="6">
        <f t="shared" si="2"/>
        <v>0.03</v>
      </c>
      <c r="T17" s="6">
        <f t="shared" si="3"/>
        <v>0.1</v>
      </c>
      <c r="U17" s="137">
        <f t="shared" si="4"/>
        <v>0.1</v>
      </c>
      <c r="V17" s="358"/>
      <c r="W17" s="358"/>
      <c r="X17" s="358"/>
      <c r="Y17" s="358"/>
      <c r="Z17" s="361"/>
      <c r="AA17" s="442"/>
      <c r="AB17" s="361"/>
      <c r="AC17" s="445"/>
      <c r="AW17" s="7"/>
      <c r="AX17" s="7"/>
      <c r="AY17" s="7"/>
      <c r="AZ17" s="7"/>
      <c r="BA17" s="7"/>
      <c r="BB17" s="7"/>
      <c r="BC17" s="7"/>
      <c r="BD17" s="7"/>
      <c r="BE17" s="7"/>
      <c r="BF17" s="7"/>
      <c r="BG17" s="7"/>
      <c r="BH17" s="7"/>
      <c r="BI17" s="7"/>
      <c r="BJ17" s="7"/>
      <c r="BK17" s="7"/>
      <c r="BL17" s="7"/>
      <c r="BM17" s="7"/>
    </row>
    <row r="18" spans="1:65" s="22" customFormat="1" ht="30.6" customHeight="1" x14ac:dyDescent="0.2">
      <c r="A18" s="409"/>
      <c r="B18" s="412"/>
      <c r="C18" s="472"/>
      <c r="D18" s="469"/>
      <c r="E18" s="389"/>
      <c r="F18" s="389"/>
      <c r="G18" s="460"/>
      <c r="H18" s="460"/>
      <c r="I18" s="414"/>
      <c r="J18" s="456"/>
      <c r="K18" s="149">
        <v>0.1</v>
      </c>
      <c r="L18" s="150" t="s">
        <v>33</v>
      </c>
      <c r="M18" s="87">
        <v>0</v>
      </c>
      <c r="N18" s="87">
        <v>0</v>
      </c>
      <c r="O18" s="87">
        <v>0</v>
      </c>
      <c r="P18" s="135">
        <v>0</v>
      </c>
      <c r="Q18" s="153">
        <f t="shared" si="0"/>
        <v>0</v>
      </c>
      <c r="R18" s="153">
        <f t="shared" si="1"/>
        <v>0</v>
      </c>
      <c r="S18" s="153">
        <f t="shared" si="2"/>
        <v>0</v>
      </c>
      <c r="T18" s="153">
        <f t="shared" si="3"/>
        <v>0</v>
      </c>
      <c r="U18" s="154">
        <f t="shared" si="4"/>
        <v>0</v>
      </c>
      <c r="V18" s="358"/>
      <c r="W18" s="358"/>
      <c r="X18" s="358"/>
      <c r="Y18" s="358"/>
      <c r="Z18" s="361"/>
      <c r="AA18" s="442"/>
      <c r="AB18" s="361"/>
      <c r="AC18" s="445"/>
      <c r="AW18" s="7"/>
      <c r="AX18" s="7"/>
      <c r="AY18" s="7"/>
      <c r="AZ18" s="7"/>
      <c r="BA18" s="7"/>
      <c r="BB18" s="7"/>
      <c r="BC18" s="7"/>
      <c r="BD18" s="7"/>
      <c r="BE18" s="7"/>
      <c r="BF18" s="7"/>
      <c r="BG18" s="7"/>
      <c r="BH18" s="7"/>
      <c r="BI18" s="7"/>
      <c r="BJ18" s="7"/>
      <c r="BK18" s="7"/>
      <c r="BL18" s="7"/>
      <c r="BM18" s="7"/>
    </row>
    <row r="19" spans="1:65" s="22" customFormat="1" ht="49.9" customHeight="1" x14ac:dyDescent="0.2">
      <c r="A19" s="409"/>
      <c r="B19" s="412"/>
      <c r="C19" s="472"/>
      <c r="D19" s="469"/>
      <c r="E19" s="389"/>
      <c r="F19" s="389"/>
      <c r="G19" s="460"/>
      <c r="H19" s="460"/>
      <c r="I19" s="414"/>
      <c r="J19" s="456" t="s">
        <v>663</v>
      </c>
      <c r="K19" s="146">
        <v>0.4</v>
      </c>
      <c r="L19" s="85" t="s">
        <v>30</v>
      </c>
      <c r="M19" s="188">
        <f>'[1]I TRIM - PA 2022'!O31</f>
        <v>0</v>
      </c>
      <c r="N19" s="188">
        <v>0</v>
      </c>
      <c r="O19" s="188">
        <v>0.3</v>
      </c>
      <c r="P19" s="189">
        <v>1</v>
      </c>
      <c r="Q19" s="6">
        <f t="shared" si="0"/>
        <v>0</v>
      </c>
      <c r="R19" s="6">
        <f t="shared" si="1"/>
        <v>0</v>
      </c>
      <c r="S19" s="6">
        <f t="shared" si="2"/>
        <v>0.12</v>
      </c>
      <c r="T19" s="6">
        <f t="shared" si="3"/>
        <v>0.4</v>
      </c>
      <c r="U19" s="137">
        <f t="shared" si="4"/>
        <v>0.4</v>
      </c>
      <c r="V19" s="358"/>
      <c r="W19" s="358"/>
      <c r="X19" s="358"/>
      <c r="Y19" s="358"/>
      <c r="Z19" s="361"/>
      <c r="AA19" s="442"/>
      <c r="AB19" s="361"/>
      <c r="AC19" s="445"/>
      <c r="AW19" s="7"/>
      <c r="AX19" s="7"/>
      <c r="AY19" s="7"/>
      <c r="AZ19" s="7"/>
      <c r="BA19" s="7"/>
      <c r="BB19" s="7"/>
      <c r="BC19" s="7"/>
      <c r="BD19" s="7"/>
      <c r="BE19" s="7"/>
      <c r="BF19" s="7"/>
      <c r="BG19" s="7"/>
      <c r="BH19" s="7"/>
      <c r="BI19" s="7"/>
      <c r="BJ19" s="7"/>
      <c r="BK19" s="7"/>
      <c r="BL19" s="7"/>
      <c r="BM19" s="7"/>
    </row>
    <row r="20" spans="1:65" s="22" customFormat="1" ht="49.9" customHeight="1" x14ac:dyDescent="0.2">
      <c r="A20" s="409"/>
      <c r="B20" s="412"/>
      <c r="C20" s="472"/>
      <c r="D20" s="469"/>
      <c r="E20" s="390"/>
      <c r="F20" s="390"/>
      <c r="G20" s="460"/>
      <c r="H20" s="460"/>
      <c r="I20" s="414"/>
      <c r="J20" s="456"/>
      <c r="K20" s="149">
        <v>0.4</v>
      </c>
      <c r="L20" s="150" t="s">
        <v>33</v>
      </c>
      <c r="M20" s="87">
        <v>0</v>
      </c>
      <c r="N20" s="87">
        <v>0</v>
      </c>
      <c r="O20" s="87">
        <v>0</v>
      </c>
      <c r="P20" s="135">
        <v>0</v>
      </c>
      <c r="Q20" s="153">
        <f t="shared" si="0"/>
        <v>0</v>
      </c>
      <c r="R20" s="153">
        <f t="shared" si="1"/>
        <v>0</v>
      </c>
      <c r="S20" s="153">
        <f t="shared" si="2"/>
        <v>0</v>
      </c>
      <c r="T20" s="153">
        <f t="shared" si="3"/>
        <v>0</v>
      </c>
      <c r="U20" s="154">
        <f t="shared" si="4"/>
        <v>0</v>
      </c>
      <c r="V20" s="359"/>
      <c r="W20" s="359"/>
      <c r="X20" s="359"/>
      <c r="Y20" s="359"/>
      <c r="Z20" s="361"/>
      <c r="AA20" s="442"/>
      <c r="AB20" s="361"/>
      <c r="AC20" s="445"/>
      <c r="AW20" s="7"/>
      <c r="AX20" s="7"/>
      <c r="AY20" s="7"/>
      <c r="AZ20" s="7"/>
      <c r="BA20" s="7"/>
      <c r="BB20" s="7"/>
      <c r="BC20" s="7"/>
      <c r="BD20" s="7"/>
      <c r="BE20" s="7"/>
      <c r="BF20" s="7"/>
      <c r="BG20" s="7"/>
      <c r="BH20" s="7"/>
      <c r="BI20" s="7"/>
      <c r="BJ20" s="7"/>
      <c r="BK20" s="7"/>
      <c r="BL20" s="7"/>
      <c r="BM20" s="7"/>
    </row>
    <row r="21" spans="1:65" s="22" customFormat="1" ht="66.75" customHeight="1" x14ac:dyDescent="0.2">
      <c r="A21" s="409"/>
      <c r="B21" s="412"/>
      <c r="C21" s="472"/>
      <c r="D21" s="469" t="s">
        <v>39</v>
      </c>
      <c r="E21" s="388" t="s">
        <v>554</v>
      </c>
      <c r="F21" s="388">
        <v>4</v>
      </c>
      <c r="G21" s="460" t="s">
        <v>653</v>
      </c>
      <c r="H21" s="460" t="s">
        <v>655</v>
      </c>
      <c r="I21" s="451">
        <f>V21</f>
        <v>0</v>
      </c>
      <c r="J21" s="454" t="s">
        <v>664</v>
      </c>
      <c r="K21" s="146">
        <v>0.6</v>
      </c>
      <c r="L21" s="85" t="s">
        <v>30</v>
      </c>
      <c r="M21" s="86">
        <v>0.25</v>
      </c>
      <c r="N21" s="86">
        <v>0.5</v>
      </c>
      <c r="O21" s="86">
        <v>0.75</v>
      </c>
      <c r="P21" s="134">
        <v>1</v>
      </c>
      <c r="Q21" s="6">
        <f t="shared" si="0"/>
        <v>0.15</v>
      </c>
      <c r="R21" s="6">
        <f t="shared" si="1"/>
        <v>0.3</v>
      </c>
      <c r="S21" s="6">
        <f t="shared" si="2"/>
        <v>0.44999999999999996</v>
      </c>
      <c r="T21" s="6">
        <f t="shared" si="3"/>
        <v>0.6</v>
      </c>
      <c r="U21" s="137">
        <f t="shared" si="4"/>
        <v>0.6</v>
      </c>
      <c r="V21" s="378">
        <f>+Q22+Q24+Q26</f>
        <v>0</v>
      </c>
      <c r="W21" s="378">
        <f>+R22+R24+R26</f>
        <v>0</v>
      </c>
      <c r="X21" s="378">
        <f>+S22+S24+S26</f>
        <v>0</v>
      </c>
      <c r="Y21" s="378">
        <f>+T22+T24+T26</f>
        <v>0</v>
      </c>
      <c r="Z21" s="361"/>
      <c r="AA21" s="442"/>
      <c r="AB21" s="361"/>
      <c r="AC21" s="445"/>
      <c r="AW21" s="7"/>
      <c r="AX21" s="7"/>
      <c r="AY21" s="7"/>
      <c r="AZ21" s="7"/>
      <c r="BA21" s="7"/>
      <c r="BB21" s="7"/>
      <c r="BC21" s="7"/>
      <c r="BD21" s="7"/>
      <c r="BE21" s="7"/>
      <c r="BF21" s="7"/>
      <c r="BG21" s="7"/>
      <c r="BH21" s="7"/>
      <c r="BI21" s="7"/>
      <c r="BJ21" s="7"/>
      <c r="BK21" s="7"/>
      <c r="BL21" s="7"/>
      <c r="BM21" s="7"/>
    </row>
    <row r="22" spans="1:65" s="22" customFormat="1" ht="49.9" customHeight="1" x14ac:dyDescent="0.2">
      <c r="A22" s="409"/>
      <c r="B22" s="412"/>
      <c r="C22" s="472"/>
      <c r="D22" s="469"/>
      <c r="E22" s="389"/>
      <c r="F22" s="389"/>
      <c r="G22" s="460"/>
      <c r="H22" s="460"/>
      <c r="I22" s="452"/>
      <c r="J22" s="455"/>
      <c r="K22" s="149">
        <v>0.6</v>
      </c>
      <c r="L22" s="150" t="s">
        <v>33</v>
      </c>
      <c r="M22" s="87">
        <v>0</v>
      </c>
      <c r="N22" s="87">
        <v>0</v>
      </c>
      <c r="O22" s="87">
        <v>0</v>
      </c>
      <c r="P22" s="135">
        <v>0</v>
      </c>
      <c r="Q22" s="153">
        <f t="shared" si="0"/>
        <v>0</v>
      </c>
      <c r="R22" s="153">
        <f t="shared" si="1"/>
        <v>0</v>
      </c>
      <c r="S22" s="153">
        <f t="shared" si="2"/>
        <v>0</v>
      </c>
      <c r="T22" s="153">
        <f t="shared" si="3"/>
        <v>0</v>
      </c>
      <c r="U22" s="154">
        <f t="shared" si="4"/>
        <v>0</v>
      </c>
      <c r="V22" s="358"/>
      <c r="W22" s="358"/>
      <c r="X22" s="358"/>
      <c r="Y22" s="358"/>
      <c r="Z22" s="361"/>
      <c r="AA22" s="442"/>
      <c r="AB22" s="361"/>
      <c r="AC22" s="445"/>
      <c r="AW22" s="7"/>
      <c r="AX22" s="7"/>
      <c r="AY22" s="7"/>
      <c r="AZ22" s="7"/>
      <c r="BA22" s="7"/>
      <c r="BB22" s="7"/>
      <c r="BC22" s="7"/>
      <c r="BD22" s="7"/>
      <c r="BE22" s="7"/>
      <c r="BF22" s="7"/>
      <c r="BG22" s="7"/>
      <c r="BH22" s="7"/>
      <c r="BI22" s="7"/>
      <c r="BJ22" s="7"/>
      <c r="BK22" s="7"/>
      <c r="BL22" s="7"/>
      <c r="BM22" s="7"/>
    </row>
    <row r="23" spans="1:65" s="22" customFormat="1" ht="49.9" customHeight="1" x14ac:dyDescent="0.2">
      <c r="A23" s="409"/>
      <c r="B23" s="412"/>
      <c r="C23" s="472"/>
      <c r="D23" s="469"/>
      <c r="E23" s="389"/>
      <c r="F23" s="389"/>
      <c r="G23" s="460"/>
      <c r="H23" s="460"/>
      <c r="I23" s="452"/>
      <c r="J23" s="456" t="s">
        <v>665</v>
      </c>
      <c r="K23" s="146">
        <v>0.2</v>
      </c>
      <c r="L23" s="85" t="s">
        <v>30</v>
      </c>
      <c r="M23" s="86">
        <v>0</v>
      </c>
      <c r="N23" s="86">
        <v>0</v>
      </c>
      <c r="O23" s="86">
        <v>0.5</v>
      </c>
      <c r="P23" s="134">
        <v>1</v>
      </c>
      <c r="Q23" s="6">
        <f t="shared" si="0"/>
        <v>0</v>
      </c>
      <c r="R23" s="6">
        <f t="shared" si="1"/>
        <v>0</v>
      </c>
      <c r="S23" s="6">
        <f t="shared" si="2"/>
        <v>0.1</v>
      </c>
      <c r="T23" s="6">
        <f t="shared" si="3"/>
        <v>0.2</v>
      </c>
      <c r="U23" s="137">
        <f t="shared" si="4"/>
        <v>0.2</v>
      </c>
      <c r="V23" s="358"/>
      <c r="W23" s="358"/>
      <c r="X23" s="358"/>
      <c r="Y23" s="358"/>
      <c r="Z23" s="361"/>
      <c r="AA23" s="442"/>
      <c r="AB23" s="361"/>
      <c r="AC23" s="445"/>
      <c r="AW23" s="7"/>
      <c r="AX23" s="7"/>
      <c r="AY23" s="7"/>
      <c r="AZ23" s="7"/>
      <c r="BA23" s="7"/>
      <c r="BB23" s="7"/>
      <c r="BC23" s="7"/>
      <c r="BD23" s="7"/>
      <c r="BE23" s="7"/>
      <c r="BF23" s="7"/>
      <c r="BG23" s="7"/>
      <c r="BH23" s="7"/>
      <c r="BI23" s="7"/>
      <c r="BJ23" s="7"/>
      <c r="BK23" s="7"/>
      <c r="BL23" s="7"/>
      <c r="BM23" s="7"/>
    </row>
    <row r="24" spans="1:65" s="22" customFormat="1" ht="64.900000000000006" customHeight="1" x14ac:dyDescent="0.2">
      <c r="A24" s="409"/>
      <c r="B24" s="412"/>
      <c r="C24" s="472"/>
      <c r="D24" s="469"/>
      <c r="E24" s="389"/>
      <c r="F24" s="389"/>
      <c r="G24" s="460"/>
      <c r="H24" s="460"/>
      <c r="I24" s="452"/>
      <c r="J24" s="457"/>
      <c r="K24" s="149">
        <v>0.2</v>
      </c>
      <c r="L24" s="150" t="s">
        <v>33</v>
      </c>
      <c r="M24" s="87">
        <v>0</v>
      </c>
      <c r="N24" s="87">
        <v>0</v>
      </c>
      <c r="O24" s="87">
        <v>0</v>
      </c>
      <c r="P24" s="135">
        <v>0</v>
      </c>
      <c r="Q24" s="153">
        <f t="shared" si="0"/>
        <v>0</v>
      </c>
      <c r="R24" s="153">
        <f t="shared" si="1"/>
        <v>0</v>
      </c>
      <c r="S24" s="153">
        <f t="shared" si="2"/>
        <v>0</v>
      </c>
      <c r="T24" s="153">
        <f t="shared" si="3"/>
        <v>0</v>
      </c>
      <c r="U24" s="154">
        <f t="shared" si="4"/>
        <v>0</v>
      </c>
      <c r="V24" s="358"/>
      <c r="W24" s="358"/>
      <c r="X24" s="358"/>
      <c r="Y24" s="358"/>
      <c r="Z24" s="361"/>
      <c r="AA24" s="442"/>
      <c r="AB24" s="361"/>
      <c r="AC24" s="445"/>
      <c r="AW24" s="7"/>
      <c r="AX24" s="7"/>
      <c r="AY24" s="7"/>
      <c r="AZ24" s="7"/>
      <c r="BA24" s="7"/>
      <c r="BB24" s="7"/>
      <c r="BC24" s="7"/>
      <c r="BD24" s="7"/>
      <c r="BE24" s="7"/>
      <c r="BF24" s="7"/>
      <c r="BG24" s="7"/>
      <c r="BH24" s="7"/>
      <c r="BI24" s="7"/>
      <c r="BJ24" s="7"/>
      <c r="BK24" s="7"/>
      <c r="BL24" s="7"/>
      <c r="BM24" s="7"/>
    </row>
    <row r="25" spans="1:65" s="22" customFormat="1" ht="43.9" customHeight="1" x14ac:dyDescent="0.2">
      <c r="A25" s="409"/>
      <c r="B25" s="412"/>
      <c r="C25" s="472"/>
      <c r="D25" s="469"/>
      <c r="E25" s="389"/>
      <c r="F25" s="389"/>
      <c r="G25" s="460"/>
      <c r="H25" s="460"/>
      <c r="I25" s="452"/>
      <c r="J25" s="456" t="s">
        <v>676</v>
      </c>
      <c r="K25" s="146">
        <v>0.2</v>
      </c>
      <c r="L25" s="89" t="s">
        <v>30</v>
      </c>
      <c r="M25" s="86">
        <v>0</v>
      </c>
      <c r="N25" s="86">
        <v>0.5</v>
      </c>
      <c r="O25" s="86">
        <v>0.5</v>
      </c>
      <c r="P25" s="134">
        <v>1</v>
      </c>
      <c r="Q25" s="6">
        <f t="shared" si="0"/>
        <v>0</v>
      </c>
      <c r="R25" s="6">
        <f t="shared" si="1"/>
        <v>0.1</v>
      </c>
      <c r="S25" s="6">
        <f t="shared" si="2"/>
        <v>0.1</v>
      </c>
      <c r="T25" s="6">
        <f t="shared" si="3"/>
        <v>0.2</v>
      </c>
      <c r="U25" s="137">
        <f t="shared" si="4"/>
        <v>0.2</v>
      </c>
      <c r="V25" s="358"/>
      <c r="W25" s="358"/>
      <c r="X25" s="358"/>
      <c r="Y25" s="358"/>
      <c r="Z25" s="361"/>
      <c r="AA25" s="442"/>
      <c r="AB25" s="361"/>
      <c r="AC25" s="445"/>
      <c r="AW25" s="7"/>
      <c r="AX25" s="7"/>
      <c r="AY25" s="7"/>
      <c r="AZ25" s="7"/>
      <c r="BA25" s="7"/>
      <c r="BB25" s="7"/>
      <c r="BC25" s="7"/>
      <c r="BD25" s="7"/>
      <c r="BE25" s="7"/>
      <c r="BF25" s="7"/>
      <c r="BG25" s="7"/>
      <c r="BH25" s="7"/>
      <c r="BI25" s="7"/>
      <c r="BJ25" s="7"/>
      <c r="BK25" s="7"/>
      <c r="BL25" s="7"/>
      <c r="BM25" s="7"/>
    </row>
    <row r="26" spans="1:65" s="22" customFormat="1" ht="41.45" customHeight="1" x14ac:dyDescent="0.2">
      <c r="A26" s="409"/>
      <c r="B26" s="412"/>
      <c r="C26" s="392"/>
      <c r="D26" s="469"/>
      <c r="E26" s="390"/>
      <c r="F26" s="390"/>
      <c r="G26" s="460"/>
      <c r="H26" s="460"/>
      <c r="I26" s="453"/>
      <c r="J26" s="456"/>
      <c r="K26" s="149">
        <v>0.2</v>
      </c>
      <c r="L26" s="150" t="s">
        <v>33</v>
      </c>
      <c r="M26" s="87">
        <v>0</v>
      </c>
      <c r="N26" s="87">
        <v>0</v>
      </c>
      <c r="O26" s="87">
        <v>0</v>
      </c>
      <c r="P26" s="135">
        <v>0</v>
      </c>
      <c r="Q26" s="153">
        <f t="shared" si="0"/>
        <v>0</v>
      </c>
      <c r="R26" s="153">
        <f t="shared" si="1"/>
        <v>0</v>
      </c>
      <c r="S26" s="153">
        <f t="shared" si="2"/>
        <v>0</v>
      </c>
      <c r="T26" s="153">
        <f t="shared" si="3"/>
        <v>0</v>
      </c>
      <c r="U26" s="154">
        <f t="shared" si="4"/>
        <v>0</v>
      </c>
      <c r="V26" s="359"/>
      <c r="W26" s="359"/>
      <c r="X26" s="359"/>
      <c r="Y26" s="359"/>
      <c r="Z26" s="361"/>
      <c r="AA26" s="443"/>
      <c r="AB26" s="361"/>
      <c r="AC26" s="445"/>
      <c r="AW26" s="7"/>
      <c r="AX26" s="7"/>
      <c r="AY26" s="7"/>
      <c r="AZ26" s="7"/>
      <c r="BA26" s="7"/>
      <c r="BB26" s="7"/>
      <c r="BC26" s="7"/>
      <c r="BD26" s="7"/>
      <c r="BE26" s="7"/>
      <c r="BF26" s="7"/>
      <c r="BG26" s="7"/>
      <c r="BH26" s="7"/>
      <c r="BI26" s="7"/>
      <c r="BJ26" s="7"/>
      <c r="BK26" s="7"/>
      <c r="BL26" s="7"/>
      <c r="BM26" s="7"/>
    </row>
    <row r="27" spans="1:65" s="22" customFormat="1" ht="39" customHeight="1" x14ac:dyDescent="0.2">
      <c r="A27" s="409"/>
      <c r="B27" s="412"/>
      <c r="C27" s="391" t="s">
        <v>34</v>
      </c>
      <c r="D27" s="469" t="s">
        <v>40</v>
      </c>
      <c r="E27" s="388" t="s">
        <v>563</v>
      </c>
      <c r="F27" s="388">
        <v>5</v>
      </c>
      <c r="G27" s="460" t="s">
        <v>41</v>
      </c>
      <c r="H27" s="425" t="s">
        <v>42</v>
      </c>
      <c r="I27" s="459">
        <f>V27</f>
        <v>0</v>
      </c>
      <c r="J27" s="450" t="s">
        <v>666</v>
      </c>
      <c r="K27" s="146">
        <v>0.3</v>
      </c>
      <c r="L27" s="88" t="s">
        <v>30</v>
      </c>
      <c r="M27" s="86">
        <v>0</v>
      </c>
      <c r="N27" s="86">
        <v>1</v>
      </c>
      <c r="O27" s="86">
        <v>1</v>
      </c>
      <c r="P27" s="134">
        <v>1</v>
      </c>
      <c r="Q27" s="6">
        <f t="shared" si="0"/>
        <v>0</v>
      </c>
      <c r="R27" s="6">
        <f t="shared" si="1"/>
        <v>0.3</v>
      </c>
      <c r="S27" s="6">
        <f t="shared" si="2"/>
        <v>0.3</v>
      </c>
      <c r="T27" s="6">
        <f t="shared" si="3"/>
        <v>0.3</v>
      </c>
      <c r="U27" s="137">
        <f t="shared" si="4"/>
        <v>0.3</v>
      </c>
      <c r="V27" s="378">
        <v>0</v>
      </c>
      <c r="W27" s="378">
        <v>0</v>
      </c>
      <c r="X27" s="378">
        <v>0</v>
      </c>
      <c r="Y27" s="378">
        <v>0</v>
      </c>
      <c r="Z27" s="361"/>
      <c r="AA27" s="437" t="s">
        <v>43</v>
      </c>
      <c r="AB27" s="361"/>
      <c r="AC27" s="445"/>
      <c r="AW27" s="7"/>
      <c r="AX27" s="7"/>
      <c r="AY27" s="7"/>
      <c r="AZ27" s="7"/>
      <c r="BA27" s="7"/>
      <c r="BB27" s="7"/>
      <c r="BC27" s="7"/>
      <c r="BD27" s="7"/>
      <c r="BE27" s="7"/>
      <c r="BF27" s="7"/>
      <c r="BG27" s="7"/>
      <c r="BH27" s="7"/>
      <c r="BI27" s="7"/>
      <c r="BJ27" s="7"/>
      <c r="BK27" s="7"/>
      <c r="BL27" s="7"/>
      <c r="BM27" s="7"/>
    </row>
    <row r="28" spans="1:65" s="22" customFormat="1" ht="33" customHeight="1" x14ac:dyDescent="0.2">
      <c r="A28" s="409"/>
      <c r="B28" s="412"/>
      <c r="C28" s="472"/>
      <c r="D28" s="469"/>
      <c r="E28" s="389"/>
      <c r="F28" s="389"/>
      <c r="G28" s="460"/>
      <c r="H28" s="425"/>
      <c r="I28" s="459"/>
      <c r="J28" s="450"/>
      <c r="K28" s="149">
        <v>0.3</v>
      </c>
      <c r="L28" s="150" t="s">
        <v>33</v>
      </c>
      <c r="M28" s="87">
        <v>0.8</v>
      </c>
      <c r="N28" s="87">
        <v>0</v>
      </c>
      <c r="O28" s="87">
        <v>0</v>
      </c>
      <c r="P28" s="135">
        <v>0</v>
      </c>
      <c r="Q28" s="153">
        <v>0</v>
      </c>
      <c r="R28" s="153">
        <f t="shared" si="1"/>
        <v>0</v>
      </c>
      <c r="S28" s="153">
        <f t="shared" si="2"/>
        <v>0</v>
      </c>
      <c r="T28" s="153">
        <f t="shared" si="3"/>
        <v>0</v>
      </c>
      <c r="U28" s="154">
        <f t="shared" si="4"/>
        <v>0</v>
      </c>
      <c r="V28" s="358"/>
      <c r="W28" s="358"/>
      <c r="X28" s="358"/>
      <c r="Y28" s="358"/>
      <c r="Z28" s="361"/>
      <c r="AA28" s="438"/>
      <c r="AB28" s="361"/>
      <c r="AC28" s="445"/>
      <c r="AW28" s="7"/>
      <c r="AX28" s="7"/>
      <c r="AY28" s="7"/>
      <c r="AZ28" s="7"/>
      <c r="BA28" s="7"/>
      <c r="BB28" s="7"/>
      <c r="BC28" s="7"/>
      <c r="BD28" s="7"/>
      <c r="BE28" s="7"/>
      <c r="BF28" s="7"/>
      <c r="BG28" s="7"/>
      <c r="BH28" s="7"/>
      <c r="BI28" s="7"/>
      <c r="BJ28" s="7"/>
      <c r="BK28" s="7"/>
      <c r="BL28" s="7"/>
      <c r="BM28" s="7"/>
    </row>
    <row r="29" spans="1:65" s="22" customFormat="1" ht="49.9" customHeight="1" x14ac:dyDescent="0.2">
      <c r="A29" s="409"/>
      <c r="B29" s="412"/>
      <c r="C29" s="472"/>
      <c r="D29" s="469"/>
      <c r="E29" s="389"/>
      <c r="F29" s="389"/>
      <c r="G29" s="460"/>
      <c r="H29" s="425"/>
      <c r="I29" s="459"/>
      <c r="J29" s="450" t="s">
        <v>667</v>
      </c>
      <c r="K29" s="146">
        <v>0.3</v>
      </c>
      <c r="L29" s="85" t="s">
        <v>30</v>
      </c>
      <c r="M29" s="86">
        <v>0</v>
      </c>
      <c r="N29" s="86">
        <v>1</v>
      </c>
      <c r="O29" s="86">
        <v>1</v>
      </c>
      <c r="P29" s="134">
        <v>1</v>
      </c>
      <c r="Q29" s="6">
        <f t="shared" si="0"/>
        <v>0</v>
      </c>
      <c r="R29" s="6">
        <f t="shared" si="1"/>
        <v>0.3</v>
      </c>
      <c r="S29" s="6">
        <f t="shared" si="2"/>
        <v>0.3</v>
      </c>
      <c r="T29" s="6">
        <f t="shared" si="3"/>
        <v>0.3</v>
      </c>
      <c r="U29" s="137">
        <f t="shared" si="4"/>
        <v>0.3</v>
      </c>
      <c r="V29" s="358"/>
      <c r="W29" s="358"/>
      <c r="X29" s="358"/>
      <c r="Y29" s="358"/>
      <c r="Z29" s="361"/>
      <c r="AA29" s="438"/>
      <c r="AB29" s="361"/>
      <c r="AC29" s="445"/>
      <c r="AW29" s="7"/>
      <c r="AX29" s="7"/>
      <c r="AY29" s="7"/>
      <c r="AZ29" s="7"/>
      <c r="BA29" s="7"/>
      <c r="BB29" s="7"/>
      <c r="BC29" s="7"/>
      <c r="BD29" s="7"/>
      <c r="BE29" s="7"/>
      <c r="BF29" s="7"/>
      <c r="BG29" s="7"/>
      <c r="BH29" s="7"/>
      <c r="BI29" s="7"/>
      <c r="BJ29" s="7"/>
      <c r="BK29" s="7"/>
      <c r="BL29" s="7"/>
      <c r="BM29" s="7"/>
    </row>
    <row r="30" spans="1:65" s="22" customFormat="1" ht="77.45" customHeight="1" x14ac:dyDescent="0.2">
      <c r="A30" s="409"/>
      <c r="B30" s="412"/>
      <c r="C30" s="472"/>
      <c r="D30" s="469"/>
      <c r="E30" s="389"/>
      <c r="F30" s="389"/>
      <c r="G30" s="460"/>
      <c r="H30" s="425"/>
      <c r="I30" s="459"/>
      <c r="J30" s="450"/>
      <c r="K30" s="149">
        <v>0.3</v>
      </c>
      <c r="L30" s="150" t="s">
        <v>33</v>
      </c>
      <c r="M30" s="87">
        <v>0</v>
      </c>
      <c r="N30" s="87">
        <v>0</v>
      </c>
      <c r="O30" s="87">
        <v>0</v>
      </c>
      <c r="P30" s="135">
        <v>0</v>
      </c>
      <c r="Q30" s="153">
        <f t="shared" si="0"/>
        <v>0</v>
      </c>
      <c r="R30" s="153">
        <f t="shared" si="1"/>
        <v>0</v>
      </c>
      <c r="S30" s="153">
        <f t="shared" si="2"/>
        <v>0</v>
      </c>
      <c r="T30" s="153">
        <f t="shared" si="3"/>
        <v>0</v>
      </c>
      <c r="U30" s="154">
        <f t="shared" si="4"/>
        <v>0</v>
      </c>
      <c r="V30" s="358"/>
      <c r="W30" s="358"/>
      <c r="X30" s="358"/>
      <c r="Y30" s="358"/>
      <c r="Z30" s="361"/>
      <c r="AA30" s="438"/>
      <c r="AB30" s="361"/>
      <c r="AC30" s="445"/>
      <c r="AW30" s="7"/>
      <c r="AX30" s="7"/>
      <c r="AY30" s="7"/>
      <c r="AZ30" s="7"/>
      <c r="BA30" s="7"/>
      <c r="BB30" s="7"/>
      <c r="BC30" s="7"/>
      <c r="BD30" s="7"/>
      <c r="BE30" s="7"/>
      <c r="BF30" s="7"/>
      <c r="BG30" s="7"/>
      <c r="BH30" s="7"/>
      <c r="BI30" s="7"/>
      <c r="BJ30" s="7"/>
      <c r="BK30" s="7"/>
      <c r="BL30" s="7"/>
      <c r="BM30" s="7"/>
    </row>
    <row r="31" spans="1:65" s="22" customFormat="1" ht="39.6" customHeight="1" x14ac:dyDescent="0.2">
      <c r="A31" s="409"/>
      <c r="B31" s="412"/>
      <c r="C31" s="472"/>
      <c r="D31" s="469"/>
      <c r="E31" s="389"/>
      <c r="F31" s="389"/>
      <c r="G31" s="460"/>
      <c r="H31" s="425"/>
      <c r="I31" s="459"/>
      <c r="J31" s="450" t="s">
        <v>677</v>
      </c>
      <c r="K31" s="146">
        <v>0.4</v>
      </c>
      <c r="L31" s="85" t="s">
        <v>30</v>
      </c>
      <c r="M31" s="86">
        <v>0</v>
      </c>
      <c r="N31" s="86">
        <v>0.25</v>
      </c>
      <c r="O31" s="86">
        <v>0.75</v>
      </c>
      <c r="P31" s="134">
        <v>1</v>
      </c>
      <c r="Q31" s="6">
        <f t="shared" si="0"/>
        <v>0</v>
      </c>
      <c r="R31" s="6">
        <f t="shared" si="1"/>
        <v>0.1</v>
      </c>
      <c r="S31" s="6">
        <f t="shared" si="2"/>
        <v>0.30000000000000004</v>
      </c>
      <c r="T31" s="6">
        <f t="shared" si="3"/>
        <v>0.4</v>
      </c>
      <c r="U31" s="137">
        <f t="shared" si="4"/>
        <v>0.4</v>
      </c>
      <c r="V31" s="358"/>
      <c r="W31" s="358"/>
      <c r="X31" s="358"/>
      <c r="Y31" s="358"/>
      <c r="Z31" s="361"/>
      <c r="AA31" s="438"/>
      <c r="AB31" s="361"/>
      <c r="AC31" s="445"/>
      <c r="AW31" s="7"/>
      <c r="AX31" s="7"/>
      <c r="AY31" s="7"/>
      <c r="AZ31" s="7"/>
      <c r="BA31" s="7"/>
      <c r="BB31" s="7"/>
      <c r="BC31" s="7"/>
      <c r="BD31" s="7"/>
      <c r="BE31" s="7"/>
      <c r="BF31" s="7"/>
      <c r="BG31" s="7"/>
      <c r="BH31" s="7"/>
      <c r="BI31" s="7"/>
      <c r="BJ31" s="7"/>
      <c r="BK31" s="7"/>
      <c r="BL31" s="7"/>
      <c r="BM31" s="7"/>
    </row>
    <row r="32" spans="1:65" s="22" customFormat="1" ht="36" customHeight="1" x14ac:dyDescent="0.2">
      <c r="A32" s="409"/>
      <c r="B32" s="412"/>
      <c r="C32" s="472"/>
      <c r="D32" s="469"/>
      <c r="E32" s="390"/>
      <c r="F32" s="390"/>
      <c r="G32" s="460"/>
      <c r="H32" s="425"/>
      <c r="I32" s="459"/>
      <c r="J32" s="450"/>
      <c r="K32" s="149">
        <v>0.4</v>
      </c>
      <c r="L32" s="150" t="s">
        <v>33</v>
      </c>
      <c r="M32" s="87">
        <v>0</v>
      </c>
      <c r="N32" s="87">
        <v>0</v>
      </c>
      <c r="O32" s="87">
        <v>0</v>
      </c>
      <c r="P32" s="135">
        <v>0</v>
      </c>
      <c r="Q32" s="153">
        <f t="shared" si="0"/>
        <v>0</v>
      </c>
      <c r="R32" s="153">
        <f t="shared" si="1"/>
        <v>0</v>
      </c>
      <c r="S32" s="153">
        <f t="shared" si="2"/>
        <v>0</v>
      </c>
      <c r="T32" s="153">
        <f t="shared" si="3"/>
        <v>0</v>
      </c>
      <c r="U32" s="154">
        <f t="shared" si="4"/>
        <v>0</v>
      </c>
      <c r="V32" s="358"/>
      <c r="W32" s="358"/>
      <c r="X32" s="358"/>
      <c r="Y32" s="358"/>
      <c r="Z32" s="361"/>
      <c r="AA32" s="438"/>
      <c r="AB32" s="361"/>
      <c r="AC32" s="445"/>
      <c r="AW32" s="7"/>
      <c r="AX32" s="7"/>
      <c r="AY32" s="7"/>
      <c r="AZ32" s="7"/>
      <c r="BA32" s="7"/>
      <c r="BB32" s="7"/>
      <c r="BC32" s="7"/>
      <c r="BD32" s="7"/>
      <c r="BE32" s="7"/>
      <c r="BF32" s="7"/>
      <c r="BG32" s="7"/>
      <c r="BH32" s="7"/>
      <c r="BI32" s="7"/>
      <c r="BJ32" s="7"/>
      <c r="BK32" s="7"/>
      <c r="BL32" s="7"/>
      <c r="BM32" s="7"/>
    </row>
    <row r="33" spans="1:65" s="22" customFormat="1" ht="36" customHeight="1" x14ac:dyDescent="0.2">
      <c r="A33" s="409"/>
      <c r="B33" s="412"/>
      <c r="C33" s="472"/>
      <c r="D33" s="424" t="s">
        <v>44</v>
      </c>
      <c r="E33" s="389" t="s">
        <v>564</v>
      </c>
      <c r="F33" s="389">
        <v>6</v>
      </c>
      <c r="G33" s="425" t="s">
        <v>565</v>
      </c>
      <c r="H33" s="425" t="s">
        <v>688</v>
      </c>
      <c r="I33" s="414">
        <f>V33</f>
        <v>0</v>
      </c>
      <c r="J33" s="415" t="s">
        <v>668</v>
      </c>
      <c r="K33" s="148">
        <v>0.5</v>
      </c>
      <c r="L33" s="85" t="s">
        <v>30</v>
      </c>
      <c r="M33" s="86">
        <v>0</v>
      </c>
      <c r="N33" s="86">
        <v>0</v>
      </c>
      <c r="O33" s="86">
        <v>0</v>
      </c>
      <c r="P33" s="134">
        <v>0</v>
      </c>
      <c r="Q33" s="6">
        <v>1</v>
      </c>
      <c r="R33" s="6">
        <f t="shared" si="1"/>
        <v>0</v>
      </c>
      <c r="S33" s="6">
        <f t="shared" si="2"/>
        <v>0</v>
      </c>
      <c r="T33" s="6">
        <f t="shared" si="3"/>
        <v>0</v>
      </c>
      <c r="U33" s="137">
        <f t="shared" si="4"/>
        <v>1</v>
      </c>
      <c r="V33" s="358"/>
      <c r="W33" s="358"/>
      <c r="X33" s="358"/>
      <c r="Y33" s="358"/>
      <c r="Z33" s="361"/>
      <c r="AA33" s="438"/>
      <c r="AB33" s="361"/>
      <c r="AC33" s="447"/>
      <c r="AW33" s="7"/>
      <c r="AX33" s="7"/>
      <c r="AY33" s="7"/>
      <c r="AZ33" s="7"/>
      <c r="BA33" s="7"/>
      <c r="BB33" s="7"/>
      <c r="BC33" s="7"/>
      <c r="BD33" s="7"/>
      <c r="BE33" s="7"/>
      <c r="BF33" s="7"/>
      <c r="BG33" s="7"/>
      <c r="BH33" s="7"/>
      <c r="BI33" s="7"/>
      <c r="BJ33" s="7"/>
      <c r="BK33" s="7"/>
      <c r="BL33" s="7"/>
      <c r="BM33" s="7"/>
    </row>
    <row r="34" spans="1:65" s="22" customFormat="1" ht="27.6" customHeight="1" x14ac:dyDescent="0.2">
      <c r="A34" s="409"/>
      <c r="B34" s="412"/>
      <c r="C34" s="472"/>
      <c r="D34" s="424"/>
      <c r="E34" s="389"/>
      <c r="F34" s="389"/>
      <c r="G34" s="425"/>
      <c r="H34" s="425"/>
      <c r="I34" s="414"/>
      <c r="J34" s="415"/>
      <c r="K34" s="155">
        <v>0.5</v>
      </c>
      <c r="L34" s="150" t="s">
        <v>33</v>
      </c>
      <c r="M34" s="87">
        <v>0</v>
      </c>
      <c r="N34" s="87">
        <v>0</v>
      </c>
      <c r="O34" s="87">
        <v>0</v>
      </c>
      <c r="P34" s="135">
        <v>0</v>
      </c>
      <c r="Q34" s="153">
        <f t="shared" si="0"/>
        <v>0</v>
      </c>
      <c r="R34" s="153">
        <v>0</v>
      </c>
      <c r="S34" s="153">
        <v>0</v>
      </c>
      <c r="T34" s="153">
        <f t="shared" si="3"/>
        <v>0</v>
      </c>
      <c r="U34" s="154">
        <f t="shared" si="4"/>
        <v>0</v>
      </c>
      <c r="V34" s="358"/>
      <c r="W34" s="358"/>
      <c r="X34" s="358"/>
      <c r="Y34" s="358"/>
      <c r="Z34" s="361"/>
      <c r="AA34" s="438"/>
      <c r="AB34" s="361"/>
      <c r="AC34" s="447"/>
      <c r="AW34" s="7"/>
      <c r="AX34" s="7"/>
      <c r="AY34" s="7"/>
      <c r="AZ34" s="7"/>
      <c r="BA34" s="7"/>
      <c r="BB34" s="7"/>
      <c r="BC34" s="7"/>
      <c r="BD34" s="7"/>
      <c r="BE34" s="7"/>
      <c r="BF34" s="7"/>
      <c r="BG34" s="7"/>
      <c r="BH34" s="7"/>
      <c r="BI34" s="7"/>
      <c r="BJ34" s="7"/>
      <c r="BK34" s="7"/>
      <c r="BL34" s="7"/>
      <c r="BM34" s="7"/>
    </row>
    <row r="35" spans="1:65" s="22" customFormat="1" ht="34.9" customHeight="1" x14ac:dyDescent="0.2">
      <c r="A35" s="409"/>
      <c r="B35" s="412"/>
      <c r="C35" s="472"/>
      <c r="D35" s="424"/>
      <c r="E35" s="389"/>
      <c r="F35" s="389"/>
      <c r="G35" s="425"/>
      <c r="H35" s="425"/>
      <c r="I35" s="414"/>
      <c r="J35" s="415" t="s">
        <v>669</v>
      </c>
      <c r="K35" s="148">
        <v>0.5</v>
      </c>
      <c r="L35" s="85" t="s">
        <v>30</v>
      </c>
      <c r="M35" s="86">
        <v>0</v>
      </c>
      <c r="N35" s="86">
        <v>1</v>
      </c>
      <c r="O35" s="86">
        <v>1</v>
      </c>
      <c r="P35" s="134">
        <v>1</v>
      </c>
      <c r="Q35" s="6">
        <f t="shared" si="0"/>
        <v>0</v>
      </c>
      <c r="R35" s="6">
        <f t="shared" si="1"/>
        <v>0.5</v>
      </c>
      <c r="S35" s="6">
        <f t="shared" si="2"/>
        <v>0.5</v>
      </c>
      <c r="T35" s="6">
        <f t="shared" si="3"/>
        <v>0.5</v>
      </c>
      <c r="U35" s="137">
        <f t="shared" si="4"/>
        <v>0.5</v>
      </c>
      <c r="V35" s="358"/>
      <c r="W35" s="358"/>
      <c r="X35" s="358"/>
      <c r="Y35" s="358"/>
      <c r="Z35" s="361"/>
      <c r="AA35" s="438"/>
      <c r="AB35" s="361"/>
      <c r="AC35" s="447"/>
      <c r="AW35" s="7"/>
      <c r="AX35" s="7"/>
      <c r="AY35" s="7"/>
      <c r="AZ35" s="7"/>
      <c r="BA35" s="7"/>
      <c r="BB35" s="7"/>
      <c r="BC35" s="7"/>
      <c r="BD35" s="7"/>
      <c r="BE35" s="7"/>
      <c r="BF35" s="7"/>
      <c r="BG35" s="7"/>
      <c r="BH35" s="7"/>
      <c r="BI35" s="7"/>
      <c r="BJ35" s="7"/>
      <c r="BK35" s="7"/>
      <c r="BL35" s="7"/>
      <c r="BM35" s="7"/>
    </row>
    <row r="36" spans="1:65" s="22" customFormat="1" ht="34.9" customHeight="1" x14ac:dyDescent="0.2">
      <c r="A36" s="409"/>
      <c r="B36" s="412"/>
      <c r="C36" s="472"/>
      <c r="D36" s="424"/>
      <c r="E36" s="390"/>
      <c r="F36" s="390"/>
      <c r="G36" s="425"/>
      <c r="H36" s="425"/>
      <c r="I36" s="414"/>
      <c r="J36" s="415"/>
      <c r="K36" s="155">
        <v>0.5</v>
      </c>
      <c r="L36" s="150" t="s">
        <v>33</v>
      </c>
      <c r="M36" s="87">
        <v>0</v>
      </c>
      <c r="N36" s="87">
        <v>0</v>
      </c>
      <c r="O36" s="87">
        <v>0</v>
      </c>
      <c r="P36" s="135">
        <v>0</v>
      </c>
      <c r="Q36" s="153">
        <f t="shared" si="0"/>
        <v>0</v>
      </c>
      <c r="R36" s="153">
        <f t="shared" si="1"/>
        <v>0</v>
      </c>
      <c r="S36" s="153">
        <f t="shared" si="2"/>
        <v>0</v>
      </c>
      <c r="T36" s="153">
        <f t="shared" si="3"/>
        <v>0</v>
      </c>
      <c r="U36" s="154">
        <f t="shared" si="4"/>
        <v>0</v>
      </c>
      <c r="V36" s="359"/>
      <c r="W36" s="359"/>
      <c r="X36" s="359"/>
      <c r="Y36" s="359"/>
      <c r="Z36" s="361"/>
      <c r="AA36" s="439"/>
      <c r="AB36" s="361"/>
      <c r="AC36" s="447"/>
      <c r="AW36" s="7"/>
      <c r="AX36" s="7"/>
      <c r="AY36" s="7"/>
      <c r="AZ36" s="7"/>
      <c r="BA36" s="7"/>
      <c r="BB36" s="7"/>
      <c r="BC36" s="7"/>
      <c r="BD36" s="7"/>
      <c r="BE36" s="7"/>
      <c r="BF36" s="7"/>
      <c r="BG36" s="7"/>
      <c r="BH36" s="7"/>
      <c r="BI36" s="7"/>
      <c r="BJ36" s="7"/>
      <c r="BK36" s="7"/>
      <c r="BL36" s="7"/>
      <c r="BM36" s="7"/>
    </row>
    <row r="37" spans="1:65" s="22" customFormat="1" ht="45.6" customHeight="1" x14ac:dyDescent="0.2">
      <c r="A37" s="409"/>
      <c r="B37" s="412"/>
      <c r="C37" s="472"/>
      <c r="D37" s="421" t="s">
        <v>919</v>
      </c>
      <c r="E37" s="421" t="s">
        <v>567</v>
      </c>
      <c r="F37" s="477">
        <v>7</v>
      </c>
      <c r="G37" s="403" t="s">
        <v>682</v>
      </c>
      <c r="H37" s="433" t="s">
        <v>46</v>
      </c>
      <c r="I37" s="416">
        <f>V37</f>
        <v>0</v>
      </c>
      <c r="J37" s="419" t="s">
        <v>683</v>
      </c>
      <c r="K37" s="148">
        <v>0.3</v>
      </c>
      <c r="L37" s="89" t="s">
        <v>30</v>
      </c>
      <c r="M37" s="90">
        <v>0.5</v>
      </c>
      <c r="N37" s="90">
        <v>1</v>
      </c>
      <c r="O37" s="90">
        <v>1</v>
      </c>
      <c r="P37" s="134">
        <v>1</v>
      </c>
      <c r="Q37" s="6">
        <f t="shared" si="0"/>
        <v>0.15</v>
      </c>
      <c r="R37" s="6">
        <f t="shared" si="1"/>
        <v>0.3</v>
      </c>
      <c r="S37" s="6">
        <f t="shared" si="2"/>
        <v>0.3</v>
      </c>
      <c r="T37" s="6">
        <f t="shared" si="3"/>
        <v>0.3</v>
      </c>
      <c r="U37" s="137">
        <f t="shared" si="4"/>
        <v>0.3</v>
      </c>
      <c r="V37" s="382">
        <f>+Q38+Q42</f>
        <v>0</v>
      </c>
      <c r="W37" s="382">
        <f>+R38+R42</f>
        <v>0</v>
      </c>
      <c r="X37" s="382">
        <f>+S38+S42</f>
        <v>0</v>
      </c>
      <c r="Y37" s="382">
        <f>+T38+T42</f>
        <v>0</v>
      </c>
      <c r="Z37" s="361"/>
      <c r="AA37" s="437" t="s">
        <v>977</v>
      </c>
      <c r="AB37" s="361"/>
      <c r="AC37" s="446"/>
      <c r="AW37" s="7"/>
      <c r="AX37" s="7"/>
      <c r="AY37" s="7"/>
      <c r="AZ37" s="7"/>
      <c r="BA37" s="7"/>
      <c r="BB37" s="7"/>
      <c r="BC37" s="7"/>
      <c r="BD37" s="7"/>
      <c r="BE37" s="7"/>
      <c r="BF37" s="7"/>
      <c r="BG37" s="7"/>
      <c r="BH37" s="7"/>
      <c r="BI37" s="7"/>
      <c r="BJ37" s="7"/>
      <c r="BK37" s="7"/>
      <c r="BL37" s="7"/>
      <c r="BM37" s="7"/>
    </row>
    <row r="38" spans="1:65" s="22" customFormat="1" ht="39.6" customHeight="1" x14ac:dyDescent="0.2">
      <c r="A38" s="409"/>
      <c r="B38" s="412"/>
      <c r="C38" s="472"/>
      <c r="D38" s="422"/>
      <c r="E38" s="422"/>
      <c r="F38" s="478"/>
      <c r="G38" s="404"/>
      <c r="H38" s="434"/>
      <c r="I38" s="417"/>
      <c r="J38" s="420"/>
      <c r="K38" s="155">
        <v>0.3</v>
      </c>
      <c r="L38" s="150" t="s">
        <v>33</v>
      </c>
      <c r="M38" s="87">
        <v>0</v>
      </c>
      <c r="N38" s="87">
        <v>0</v>
      </c>
      <c r="O38" s="87">
        <v>0</v>
      </c>
      <c r="P38" s="135">
        <v>0</v>
      </c>
      <c r="Q38" s="153">
        <f t="shared" si="0"/>
        <v>0</v>
      </c>
      <c r="R38" s="153">
        <f t="shared" si="1"/>
        <v>0</v>
      </c>
      <c r="S38" s="153">
        <f t="shared" si="2"/>
        <v>0</v>
      </c>
      <c r="T38" s="153">
        <f t="shared" si="3"/>
        <v>0</v>
      </c>
      <c r="U38" s="154">
        <f t="shared" si="4"/>
        <v>0</v>
      </c>
      <c r="V38" s="436"/>
      <c r="W38" s="436"/>
      <c r="X38" s="436"/>
      <c r="Y38" s="436"/>
      <c r="Z38" s="361"/>
      <c r="AA38" s="438"/>
      <c r="AB38" s="361"/>
      <c r="AC38" s="446"/>
      <c r="AW38" s="7"/>
      <c r="AX38" s="7"/>
      <c r="AY38" s="7"/>
      <c r="AZ38" s="7"/>
      <c r="BA38" s="7"/>
      <c r="BB38" s="7"/>
      <c r="BC38" s="7"/>
      <c r="BD38" s="7"/>
      <c r="BE38" s="7"/>
      <c r="BF38" s="7"/>
      <c r="BG38" s="7"/>
      <c r="BH38" s="7"/>
      <c r="BI38" s="7"/>
      <c r="BJ38" s="7"/>
      <c r="BK38" s="7"/>
      <c r="BL38" s="7"/>
      <c r="BM38" s="7"/>
    </row>
    <row r="39" spans="1:65" s="22" customFormat="1" ht="84" customHeight="1" x14ac:dyDescent="0.2">
      <c r="A39" s="409"/>
      <c r="B39" s="412"/>
      <c r="C39" s="472"/>
      <c r="D39" s="422"/>
      <c r="E39" s="422"/>
      <c r="F39" s="478"/>
      <c r="G39" s="404"/>
      <c r="H39" s="434"/>
      <c r="I39" s="417"/>
      <c r="J39" s="419" t="s">
        <v>1056</v>
      </c>
      <c r="K39" s="148">
        <v>0.35</v>
      </c>
      <c r="L39" s="89" t="s">
        <v>30</v>
      </c>
      <c r="M39" s="90">
        <v>0.25</v>
      </c>
      <c r="N39" s="90">
        <v>0.5</v>
      </c>
      <c r="O39" s="90">
        <v>0.75</v>
      </c>
      <c r="P39" s="325">
        <v>1</v>
      </c>
      <c r="Q39" s="6">
        <f t="shared" ref="Q39:Q40" si="5">+SUM(M39:M39)*K39</f>
        <v>8.7499999999999994E-2</v>
      </c>
      <c r="R39" s="6">
        <f t="shared" ref="R39:R40" si="6">+SUM(N39:N39)*K39</f>
        <v>0.17499999999999999</v>
      </c>
      <c r="S39" s="6">
        <f t="shared" ref="S39:S40" si="7">+SUM(O39:O39)*K39</f>
        <v>0.26249999999999996</v>
      </c>
      <c r="T39" s="6">
        <f t="shared" ref="T39:T40" si="8">+SUM(P39:P39)*K39</f>
        <v>0.35</v>
      </c>
      <c r="U39" s="137">
        <f t="shared" ref="U39:U40" si="9">+MAX(Q39:T39)</f>
        <v>0.35</v>
      </c>
      <c r="V39" s="436"/>
      <c r="W39" s="436"/>
      <c r="X39" s="436"/>
      <c r="Y39" s="436"/>
      <c r="Z39" s="361"/>
      <c r="AA39" s="438"/>
      <c r="AB39" s="361"/>
      <c r="AC39" s="446"/>
      <c r="AW39" s="7"/>
      <c r="AX39" s="7"/>
      <c r="AY39" s="7"/>
      <c r="AZ39" s="7"/>
      <c r="BA39" s="7"/>
      <c r="BB39" s="7"/>
      <c r="BC39" s="7"/>
      <c r="BD39" s="7"/>
      <c r="BE39" s="7"/>
      <c r="BF39" s="7"/>
      <c r="BG39" s="7"/>
      <c r="BH39" s="7"/>
      <c r="BI39" s="7"/>
      <c r="BJ39" s="7"/>
      <c r="BK39" s="7"/>
      <c r="BL39" s="7"/>
      <c r="BM39" s="7"/>
    </row>
    <row r="40" spans="1:65" s="22" customFormat="1" ht="76.5" customHeight="1" x14ac:dyDescent="0.2">
      <c r="A40" s="409"/>
      <c r="B40" s="412"/>
      <c r="C40" s="472"/>
      <c r="D40" s="422"/>
      <c r="E40" s="422"/>
      <c r="F40" s="478"/>
      <c r="G40" s="404"/>
      <c r="H40" s="434"/>
      <c r="I40" s="417"/>
      <c r="J40" s="420"/>
      <c r="K40" s="155">
        <v>0.35</v>
      </c>
      <c r="L40" s="150" t="s">
        <v>33</v>
      </c>
      <c r="M40" s="87">
        <v>0</v>
      </c>
      <c r="N40" s="87">
        <v>0</v>
      </c>
      <c r="O40" s="87">
        <v>0</v>
      </c>
      <c r="P40" s="135">
        <v>0</v>
      </c>
      <c r="Q40" s="153">
        <f t="shared" si="5"/>
        <v>0</v>
      </c>
      <c r="R40" s="153">
        <f t="shared" si="6"/>
        <v>0</v>
      </c>
      <c r="S40" s="153">
        <f t="shared" si="7"/>
        <v>0</v>
      </c>
      <c r="T40" s="153">
        <f t="shared" si="8"/>
        <v>0</v>
      </c>
      <c r="U40" s="154">
        <f t="shared" si="9"/>
        <v>0</v>
      </c>
      <c r="V40" s="436"/>
      <c r="W40" s="436"/>
      <c r="X40" s="436"/>
      <c r="Y40" s="436"/>
      <c r="Z40" s="361"/>
      <c r="AA40" s="438"/>
      <c r="AB40" s="361"/>
      <c r="AC40" s="446"/>
      <c r="AW40" s="7"/>
      <c r="AX40" s="7"/>
      <c r="AY40" s="7"/>
      <c r="AZ40" s="7"/>
      <c r="BA40" s="7"/>
      <c r="BB40" s="7"/>
      <c r="BC40" s="7"/>
      <c r="BD40" s="7"/>
      <c r="BE40" s="7"/>
      <c r="BF40" s="7"/>
      <c r="BG40" s="7"/>
      <c r="BH40" s="7"/>
      <c r="BI40" s="7"/>
      <c r="BJ40" s="7"/>
      <c r="BK40" s="7"/>
      <c r="BL40" s="7"/>
      <c r="BM40" s="7"/>
    </row>
    <row r="41" spans="1:65" s="22" customFormat="1" ht="36.6" customHeight="1" x14ac:dyDescent="0.2">
      <c r="A41" s="409"/>
      <c r="B41" s="412"/>
      <c r="C41" s="472"/>
      <c r="D41" s="422"/>
      <c r="E41" s="422"/>
      <c r="F41" s="478"/>
      <c r="G41" s="404"/>
      <c r="H41" s="434"/>
      <c r="I41" s="417"/>
      <c r="J41" s="419" t="s">
        <v>1057</v>
      </c>
      <c r="K41" s="148">
        <v>0.35</v>
      </c>
      <c r="L41" s="89" t="s">
        <v>30</v>
      </c>
      <c r="M41" s="326">
        <v>0.25</v>
      </c>
      <c r="N41" s="326">
        <v>0.5</v>
      </c>
      <c r="O41" s="326">
        <v>0.75</v>
      </c>
      <c r="P41" s="327">
        <v>1</v>
      </c>
      <c r="Q41" s="6">
        <f t="shared" si="0"/>
        <v>8.7499999999999994E-2</v>
      </c>
      <c r="R41" s="6">
        <f t="shared" si="1"/>
        <v>0.17499999999999999</v>
      </c>
      <c r="S41" s="6">
        <f t="shared" si="2"/>
        <v>0.26249999999999996</v>
      </c>
      <c r="T41" s="6">
        <f t="shared" si="3"/>
        <v>0.35</v>
      </c>
      <c r="U41" s="137">
        <f t="shared" si="4"/>
        <v>0.35</v>
      </c>
      <c r="V41" s="436"/>
      <c r="W41" s="436"/>
      <c r="X41" s="436"/>
      <c r="Y41" s="436"/>
      <c r="Z41" s="361"/>
      <c r="AA41" s="438"/>
      <c r="AB41" s="361"/>
      <c r="AC41" s="446"/>
      <c r="AW41" s="7"/>
      <c r="AX41" s="7"/>
      <c r="AY41" s="7"/>
      <c r="AZ41" s="7"/>
      <c r="BA41" s="7"/>
      <c r="BB41" s="7"/>
      <c r="BC41" s="7"/>
      <c r="BD41" s="7"/>
      <c r="BE41" s="7"/>
      <c r="BF41" s="7"/>
      <c r="BG41" s="7"/>
      <c r="BH41" s="7"/>
      <c r="BI41" s="7"/>
      <c r="BJ41" s="7"/>
      <c r="BK41" s="7"/>
      <c r="BL41" s="7"/>
      <c r="BM41" s="7"/>
    </row>
    <row r="42" spans="1:65" s="22" customFormat="1" ht="46.15" customHeight="1" x14ac:dyDescent="0.2">
      <c r="A42" s="409"/>
      <c r="B42" s="412"/>
      <c r="C42" s="392"/>
      <c r="D42" s="423"/>
      <c r="E42" s="423"/>
      <c r="F42" s="479"/>
      <c r="G42" s="405"/>
      <c r="H42" s="435"/>
      <c r="I42" s="418"/>
      <c r="J42" s="420"/>
      <c r="K42" s="155">
        <v>0.35</v>
      </c>
      <c r="L42" s="150" t="s">
        <v>33</v>
      </c>
      <c r="M42" s="87">
        <v>0</v>
      </c>
      <c r="N42" s="87">
        <v>0</v>
      </c>
      <c r="O42" s="87">
        <v>0</v>
      </c>
      <c r="P42" s="135">
        <v>0</v>
      </c>
      <c r="Q42" s="153">
        <f t="shared" si="0"/>
        <v>0</v>
      </c>
      <c r="R42" s="153">
        <f t="shared" si="1"/>
        <v>0</v>
      </c>
      <c r="S42" s="153">
        <f t="shared" si="2"/>
        <v>0</v>
      </c>
      <c r="T42" s="153">
        <f t="shared" si="3"/>
        <v>0</v>
      </c>
      <c r="U42" s="154">
        <f t="shared" si="4"/>
        <v>0</v>
      </c>
      <c r="V42" s="383"/>
      <c r="W42" s="383"/>
      <c r="X42" s="383"/>
      <c r="Y42" s="383"/>
      <c r="Z42" s="361"/>
      <c r="AA42" s="438"/>
      <c r="AB42" s="361"/>
      <c r="AC42" s="446"/>
      <c r="AW42" s="7"/>
      <c r="AX42" s="7"/>
      <c r="AY42" s="7"/>
      <c r="AZ42" s="7"/>
      <c r="BA42" s="7"/>
      <c r="BB42" s="7"/>
      <c r="BC42" s="7"/>
      <c r="BD42" s="7"/>
      <c r="BE42" s="7"/>
      <c r="BF42" s="7"/>
      <c r="BG42" s="7"/>
      <c r="BH42" s="7"/>
      <c r="BI42" s="7"/>
      <c r="BJ42" s="7"/>
      <c r="BK42" s="7"/>
      <c r="BL42" s="7"/>
      <c r="BM42" s="7"/>
    </row>
    <row r="43" spans="1:65" s="22" customFormat="1" ht="39" customHeight="1" x14ac:dyDescent="0.2">
      <c r="A43" s="409"/>
      <c r="B43" s="412"/>
      <c r="C43" s="388" t="s">
        <v>971</v>
      </c>
      <c r="D43" s="388" t="s">
        <v>1075</v>
      </c>
      <c r="E43" s="388" t="s">
        <v>980</v>
      </c>
      <c r="F43" s="393">
        <v>8</v>
      </c>
      <c r="G43" s="379" t="s">
        <v>985</v>
      </c>
      <c r="H43" s="425" t="s">
        <v>986</v>
      </c>
      <c r="I43" s="414">
        <f>V43</f>
        <v>0</v>
      </c>
      <c r="J43" s="431" t="s">
        <v>1031</v>
      </c>
      <c r="K43" s="148">
        <v>0.15</v>
      </c>
      <c r="L43" s="89" t="s">
        <v>30</v>
      </c>
      <c r="M43" s="90">
        <v>1</v>
      </c>
      <c r="N43" s="90">
        <v>1</v>
      </c>
      <c r="O43" s="90">
        <v>1</v>
      </c>
      <c r="P43" s="134">
        <v>1</v>
      </c>
      <c r="Q43" s="6">
        <f t="shared" si="0"/>
        <v>0.15</v>
      </c>
      <c r="R43" s="6">
        <f t="shared" si="1"/>
        <v>0.15</v>
      </c>
      <c r="S43" s="6">
        <f t="shared" si="2"/>
        <v>0.15</v>
      </c>
      <c r="T43" s="6">
        <f t="shared" si="3"/>
        <v>0.15</v>
      </c>
      <c r="U43" s="137">
        <f t="shared" si="4"/>
        <v>0.15</v>
      </c>
      <c r="V43" s="382"/>
      <c r="W43" s="382"/>
      <c r="X43" s="382"/>
      <c r="Y43" s="382"/>
      <c r="Z43" s="361"/>
      <c r="AA43" s="438"/>
      <c r="AB43" s="361"/>
      <c r="AC43" s="322"/>
      <c r="AW43" s="7"/>
      <c r="AX43" s="7"/>
      <c r="AY43" s="7"/>
      <c r="AZ43" s="7"/>
      <c r="BA43" s="7"/>
      <c r="BB43" s="7"/>
      <c r="BC43" s="7"/>
      <c r="BD43" s="7"/>
      <c r="BE43" s="7"/>
      <c r="BF43" s="7"/>
      <c r="BG43" s="7"/>
      <c r="BH43" s="7"/>
      <c r="BI43" s="7"/>
      <c r="BJ43" s="7"/>
      <c r="BK43" s="7"/>
      <c r="BL43" s="7"/>
      <c r="BM43" s="7"/>
    </row>
    <row r="44" spans="1:65" s="22" customFormat="1" ht="28.9" customHeight="1" x14ac:dyDescent="0.2">
      <c r="A44" s="409"/>
      <c r="B44" s="412"/>
      <c r="C44" s="389"/>
      <c r="D44" s="389"/>
      <c r="E44" s="389"/>
      <c r="F44" s="394"/>
      <c r="G44" s="380"/>
      <c r="H44" s="425"/>
      <c r="I44" s="414"/>
      <c r="J44" s="432"/>
      <c r="K44" s="155">
        <v>0.15</v>
      </c>
      <c r="L44" s="150" t="s">
        <v>33</v>
      </c>
      <c r="M44" s="87">
        <v>0</v>
      </c>
      <c r="N44" s="87">
        <v>0</v>
      </c>
      <c r="O44" s="87">
        <v>0</v>
      </c>
      <c r="P44" s="135">
        <v>0</v>
      </c>
      <c r="Q44" s="153">
        <f t="shared" si="0"/>
        <v>0</v>
      </c>
      <c r="R44" s="153">
        <f t="shared" si="1"/>
        <v>0</v>
      </c>
      <c r="S44" s="153">
        <f t="shared" si="2"/>
        <v>0</v>
      </c>
      <c r="T44" s="153">
        <f t="shared" si="3"/>
        <v>0</v>
      </c>
      <c r="U44" s="154">
        <f t="shared" si="4"/>
        <v>0</v>
      </c>
      <c r="V44" s="436"/>
      <c r="W44" s="436"/>
      <c r="X44" s="436"/>
      <c r="Y44" s="436"/>
      <c r="Z44" s="361"/>
      <c r="AA44" s="438"/>
      <c r="AB44" s="361"/>
      <c r="AC44" s="322"/>
      <c r="AW44" s="7"/>
      <c r="AX44" s="7"/>
      <c r="AY44" s="7"/>
      <c r="AZ44" s="7"/>
      <c r="BA44" s="7"/>
      <c r="BB44" s="7"/>
      <c r="BC44" s="7"/>
      <c r="BD44" s="7"/>
      <c r="BE44" s="7"/>
      <c r="BF44" s="7"/>
      <c r="BG44" s="7"/>
      <c r="BH44" s="7"/>
      <c r="BI44" s="7"/>
      <c r="BJ44" s="7"/>
      <c r="BK44" s="7"/>
      <c r="BL44" s="7"/>
      <c r="BM44" s="7"/>
    </row>
    <row r="45" spans="1:65" s="22" customFormat="1" ht="31.15" customHeight="1" x14ac:dyDescent="0.2">
      <c r="A45" s="409"/>
      <c r="B45" s="412"/>
      <c r="C45" s="389"/>
      <c r="D45" s="389"/>
      <c r="E45" s="389"/>
      <c r="F45" s="394"/>
      <c r="G45" s="380"/>
      <c r="H45" s="425"/>
      <c r="I45" s="414"/>
      <c r="J45" s="431" t="s">
        <v>972</v>
      </c>
      <c r="K45" s="148">
        <v>0.15</v>
      </c>
      <c r="L45" s="89" t="s">
        <v>30</v>
      </c>
      <c r="M45" s="90">
        <v>1</v>
      </c>
      <c r="N45" s="90">
        <v>1</v>
      </c>
      <c r="O45" s="90">
        <v>1</v>
      </c>
      <c r="P45" s="134">
        <v>1</v>
      </c>
      <c r="Q45" s="6">
        <f t="shared" si="0"/>
        <v>0.15</v>
      </c>
      <c r="R45" s="6">
        <f t="shared" si="1"/>
        <v>0.15</v>
      </c>
      <c r="S45" s="6">
        <f t="shared" si="2"/>
        <v>0.15</v>
      </c>
      <c r="T45" s="6">
        <f t="shared" si="3"/>
        <v>0.15</v>
      </c>
      <c r="U45" s="137">
        <f t="shared" si="4"/>
        <v>0.15</v>
      </c>
      <c r="V45" s="436"/>
      <c r="W45" s="436"/>
      <c r="X45" s="436"/>
      <c r="Y45" s="436"/>
      <c r="Z45" s="361"/>
      <c r="AA45" s="438"/>
      <c r="AB45" s="361"/>
      <c r="AC45" s="322"/>
      <c r="AW45" s="7"/>
      <c r="AX45" s="7"/>
      <c r="AY45" s="7"/>
      <c r="AZ45" s="7"/>
      <c r="BA45" s="7"/>
      <c r="BB45" s="7"/>
      <c r="BC45" s="7"/>
      <c r="BD45" s="7"/>
      <c r="BE45" s="7"/>
      <c r="BF45" s="7"/>
      <c r="BG45" s="7"/>
      <c r="BH45" s="7"/>
      <c r="BI45" s="7"/>
      <c r="BJ45" s="7"/>
      <c r="BK45" s="7"/>
      <c r="BL45" s="7"/>
      <c r="BM45" s="7"/>
    </row>
    <row r="46" spans="1:65" s="22" customFormat="1" ht="22.9" customHeight="1" x14ac:dyDescent="0.2">
      <c r="A46" s="409"/>
      <c r="B46" s="412"/>
      <c r="C46" s="389"/>
      <c r="D46" s="389"/>
      <c r="E46" s="389"/>
      <c r="F46" s="394"/>
      <c r="G46" s="380"/>
      <c r="H46" s="425"/>
      <c r="I46" s="414"/>
      <c r="J46" s="432"/>
      <c r="K46" s="155">
        <v>0.15</v>
      </c>
      <c r="L46" s="150" t="s">
        <v>33</v>
      </c>
      <c r="M46" s="87">
        <v>0</v>
      </c>
      <c r="N46" s="87">
        <v>0</v>
      </c>
      <c r="O46" s="87">
        <v>0</v>
      </c>
      <c r="P46" s="135">
        <v>0</v>
      </c>
      <c r="Q46" s="153">
        <f t="shared" si="0"/>
        <v>0</v>
      </c>
      <c r="R46" s="153">
        <f t="shared" si="1"/>
        <v>0</v>
      </c>
      <c r="S46" s="153">
        <f t="shared" si="2"/>
        <v>0</v>
      </c>
      <c r="T46" s="153">
        <f t="shared" si="3"/>
        <v>0</v>
      </c>
      <c r="U46" s="154">
        <f t="shared" si="4"/>
        <v>0</v>
      </c>
      <c r="V46" s="436"/>
      <c r="W46" s="436"/>
      <c r="X46" s="436"/>
      <c r="Y46" s="436"/>
      <c r="Z46" s="361"/>
      <c r="AA46" s="438"/>
      <c r="AB46" s="361"/>
      <c r="AC46" s="322"/>
      <c r="AW46" s="7"/>
      <c r="AX46" s="7"/>
      <c r="AY46" s="7"/>
      <c r="AZ46" s="7"/>
      <c r="BA46" s="7"/>
      <c r="BB46" s="7"/>
      <c r="BC46" s="7"/>
      <c r="BD46" s="7"/>
      <c r="BE46" s="7"/>
      <c r="BF46" s="7"/>
      <c r="BG46" s="7"/>
      <c r="BH46" s="7"/>
      <c r="BI46" s="7"/>
      <c r="BJ46" s="7"/>
      <c r="BK46" s="7"/>
      <c r="BL46" s="7"/>
      <c r="BM46" s="7"/>
    </row>
    <row r="47" spans="1:65" s="22" customFormat="1" ht="34.9" customHeight="1" x14ac:dyDescent="0.2">
      <c r="A47" s="409"/>
      <c r="B47" s="412"/>
      <c r="C47" s="389"/>
      <c r="D47" s="389"/>
      <c r="E47" s="389"/>
      <c r="F47" s="394"/>
      <c r="G47" s="380"/>
      <c r="H47" s="425"/>
      <c r="I47" s="414"/>
      <c r="J47" s="431" t="s">
        <v>1076</v>
      </c>
      <c r="K47" s="148">
        <v>0.25</v>
      </c>
      <c r="L47" s="89" t="s">
        <v>30</v>
      </c>
      <c r="M47" s="90">
        <v>0</v>
      </c>
      <c r="N47" s="90">
        <v>0.7</v>
      </c>
      <c r="O47" s="90">
        <v>1</v>
      </c>
      <c r="P47" s="134">
        <v>1</v>
      </c>
      <c r="Q47" s="6">
        <f t="shared" ref="Q47:Q50" si="10">+SUM(M47:M47)*K47</f>
        <v>0</v>
      </c>
      <c r="R47" s="6">
        <f t="shared" ref="R47:R50" si="11">+SUM(N47:N47)*K47</f>
        <v>0.17499999999999999</v>
      </c>
      <c r="S47" s="6">
        <f t="shared" ref="S47:S50" si="12">+SUM(O47:O47)*K47</f>
        <v>0.25</v>
      </c>
      <c r="T47" s="6">
        <f t="shared" ref="T47:T50" si="13">+SUM(P47:P47)*K47</f>
        <v>0.25</v>
      </c>
      <c r="U47" s="137">
        <f t="shared" ref="U47:U50" si="14">+MAX(Q47:T47)</f>
        <v>0.25</v>
      </c>
      <c r="V47" s="436"/>
      <c r="W47" s="436"/>
      <c r="X47" s="436"/>
      <c r="Y47" s="436"/>
      <c r="Z47" s="361"/>
      <c r="AA47" s="438"/>
      <c r="AB47" s="361"/>
      <c r="AC47" s="322"/>
      <c r="AW47" s="7"/>
      <c r="AX47" s="7"/>
      <c r="AY47" s="7"/>
      <c r="AZ47" s="7"/>
      <c r="BA47" s="7"/>
      <c r="BB47" s="7"/>
      <c r="BC47" s="7"/>
      <c r="BD47" s="7"/>
      <c r="BE47" s="7"/>
      <c r="BF47" s="7"/>
      <c r="BG47" s="7"/>
      <c r="BH47" s="7"/>
      <c r="BI47" s="7"/>
      <c r="BJ47" s="7"/>
      <c r="BK47" s="7"/>
      <c r="BL47" s="7"/>
      <c r="BM47" s="7"/>
    </row>
    <row r="48" spans="1:65" s="22" customFormat="1" ht="34.9" customHeight="1" x14ac:dyDescent="0.2">
      <c r="A48" s="409"/>
      <c r="B48" s="412"/>
      <c r="C48" s="389"/>
      <c r="D48" s="389"/>
      <c r="E48" s="389"/>
      <c r="F48" s="394"/>
      <c r="G48" s="380"/>
      <c r="H48" s="425"/>
      <c r="I48" s="414"/>
      <c r="J48" s="432"/>
      <c r="K48" s="155">
        <v>0.25</v>
      </c>
      <c r="L48" s="150" t="s">
        <v>33</v>
      </c>
      <c r="M48" s="87">
        <v>0</v>
      </c>
      <c r="N48" s="87">
        <v>0</v>
      </c>
      <c r="O48" s="87">
        <v>0</v>
      </c>
      <c r="P48" s="135">
        <v>0</v>
      </c>
      <c r="Q48" s="153">
        <f t="shared" si="10"/>
        <v>0</v>
      </c>
      <c r="R48" s="153">
        <f t="shared" si="11"/>
        <v>0</v>
      </c>
      <c r="S48" s="153">
        <f t="shared" si="12"/>
        <v>0</v>
      </c>
      <c r="T48" s="153">
        <f t="shared" si="13"/>
        <v>0</v>
      </c>
      <c r="U48" s="154">
        <f t="shared" si="14"/>
        <v>0</v>
      </c>
      <c r="V48" s="436"/>
      <c r="W48" s="436"/>
      <c r="X48" s="436"/>
      <c r="Y48" s="436"/>
      <c r="Z48" s="361"/>
      <c r="AA48" s="438"/>
      <c r="AB48" s="361"/>
      <c r="AC48" s="322"/>
      <c r="AW48" s="7"/>
      <c r="AX48" s="7"/>
      <c r="AY48" s="7"/>
      <c r="AZ48" s="7"/>
      <c r="BA48" s="7"/>
      <c r="BB48" s="7"/>
      <c r="BC48" s="7"/>
      <c r="BD48" s="7"/>
      <c r="BE48" s="7"/>
      <c r="BF48" s="7"/>
      <c r="BG48" s="7"/>
      <c r="BH48" s="7"/>
      <c r="BI48" s="7"/>
      <c r="BJ48" s="7"/>
      <c r="BK48" s="7"/>
      <c r="BL48" s="7"/>
      <c r="BM48" s="7"/>
    </row>
    <row r="49" spans="1:65" s="22" customFormat="1" ht="31.9" customHeight="1" x14ac:dyDescent="0.2">
      <c r="A49" s="409"/>
      <c r="B49" s="412"/>
      <c r="C49" s="389"/>
      <c r="D49" s="389"/>
      <c r="E49" s="389"/>
      <c r="F49" s="394"/>
      <c r="G49" s="380"/>
      <c r="H49" s="425"/>
      <c r="I49" s="414"/>
      <c r="J49" s="431" t="s">
        <v>1032</v>
      </c>
      <c r="K49" s="148">
        <v>0.25</v>
      </c>
      <c r="L49" s="89" t="s">
        <v>30</v>
      </c>
      <c r="M49" s="90">
        <v>0</v>
      </c>
      <c r="N49" s="90">
        <v>0</v>
      </c>
      <c r="O49" s="90">
        <v>0.75</v>
      </c>
      <c r="P49" s="134">
        <v>1</v>
      </c>
      <c r="Q49" s="6">
        <f t="shared" si="10"/>
        <v>0</v>
      </c>
      <c r="R49" s="6">
        <f t="shared" si="11"/>
        <v>0</v>
      </c>
      <c r="S49" s="6">
        <f t="shared" si="12"/>
        <v>0.1875</v>
      </c>
      <c r="T49" s="6">
        <f t="shared" si="13"/>
        <v>0.25</v>
      </c>
      <c r="U49" s="137">
        <f t="shared" si="14"/>
        <v>0.25</v>
      </c>
      <c r="V49" s="436"/>
      <c r="W49" s="436"/>
      <c r="X49" s="436"/>
      <c r="Y49" s="436"/>
      <c r="Z49" s="361"/>
      <c r="AA49" s="438"/>
      <c r="AB49" s="361"/>
      <c r="AC49" s="322"/>
      <c r="AW49" s="7"/>
      <c r="AX49" s="7"/>
      <c r="AY49" s="7"/>
      <c r="AZ49" s="7"/>
      <c r="BA49" s="7"/>
      <c r="BB49" s="7"/>
      <c r="BC49" s="7"/>
      <c r="BD49" s="7"/>
      <c r="BE49" s="7"/>
      <c r="BF49" s="7"/>
      <c r="BG49" s="7"/>
      <c r="BH49" s="7"/>
      <c r="BI49" s="7"/>
      <c r="BJ49" s="7"/>
      <c r="BK49" s="7"/>
      <c r="BL49" s="7"/>
      <c r="BM49" s="7"/>
    </row>
    <row r="50" spans="1:65" s="22" customFormat="1" ht="30" customHeight="1" x14ac:dyDescent="0.2">
      <c r="A50" s="409"/>
      <c r="B50" s="412"/>
      <c r="C50" s="389"/>
      <c r="D50" s="389"/>
      <c r="E50" s="389"/>
      <c r="F50" s="394"/>
      <c r="G50" s="380"/>
      <c r="H50" s="425"/>
      <c r="I50" s="414"/>
      <c r="J50" s="432"/>
      <c r="K50" s="155">
        <v>0.25</v>
      </c>
      <c r="L50" s="150" t="s">
        <v>33</v>
      </c>
      <c r="M50" s="87">
        <v>0</v>
      </c>
      <c r="N50" s="87">
        <v>0</v>
      </c>
      <c r="O50" s="87">
        <v>0</v>
      </c>
      <c r="P50" s="135">
        <v>0</v>
      </c>
      <c r="Q50" s="153">
        <f t="shared" si="10"/>
        <v>0</v>
      </c>
      <c r="R50" s="153">
        <f t="shared" si="11"/>
        <v>0</v>
      </c>
      <c r="S50" s="153">
        <f t="shared" si="12"/>
        <v>0</v>
      </c>
      <c r="T50" s="153">
        <f t="shared" si="13"/>
        <v>0</v>
      </c>
      <c r="U50" s="154">
        <f t="shared" si="14"/>
        <v>0</v>
      </c>
      <c r="V50" s="436"/>
      <c r="W50" s="436"/>
      <c r="X50" s="436"/>
      <c r="Y50" s="436"/>
      <c r="Z50" s="361"/>
      <c r="AA50" s="438"/>
      <c r="AB50" s="361"/>
      <c r="AC50" s="322"/>
      <c r="AW50" s="7"/>
      <c r="AX50" s="7"/>
      <c r="AY50" s="7"/>
      <c r="AZ50" s="7"/>
      <c r="BA50" s="7"/>
      <c r="BB50" s="7"/>
      <c r="BC50" s="7"/>
      <c r="BD50" s="7"/>
      <c r="BE50" s="7"/>
      <c r="BF50" s="7"/>
      <c r="BG50" s="7"/>
      <c r="BH50" s="7"/>
      <c r="BI50" s="7"/>
      <c r="BJ50" s="7"/>
      <c r="BK50" s="7"/>
      <c r="BL50" s="7"/>
      <c r="BM50" s="7"/>
    </row>
    <row r="51" spans="1:65" s="22" customFormat="1" ht="33.6" customHeight="1" x14ac:dyDescent="0.2">
      <c r="A51" s="409"/>
      <c r="B51" s="412"/>
      <c r="C51" s="389"/>
      <c r="D51" s="389"/>
      <c r="E51" s="389"/>
      <c r="F51" s="394"/>
      <c r="G51" s="380"/>
      <c r="H51" s="425"/>
      <c r="I51" s="414"/>
      <c r="J51" s="431" t="s">
        <v>1077</v>
      </c>
      <c r="K51" s="148">
        <v>0.2</v>
      </c>
      <c r="L51" s="89" t="s">
        <v>30</v>
      </c>
      <c r="M51" s="90">
        <v>0</v>
      </c>
      <c r="N51" s="186">
        <v>0.25</v>
      </c>
      <c r="O51" s="90">
        <v>0</v>
      </c>
      <c r="P51" s="134">
        <v>1</v>
      </c>
      <c r="Q51" s="6">
        <f>+SUM(M51:M51)*K51</f>
        <v>0</v>
      </c>
      <c r="R51" s="6">
        <f>+SUM(N51:N51)*K51</f>
        <v>0.05</v>
      </c>
      <c r="S51" s="6">
        <f>+SUM(O51:O51)*K51</f>
        <v>0</v>
      </c>
      <c r="T51" s="6">
        <f>+SUM(P51:P51)*K51</f>
        <v>0.2</v>
      </c>
      <c r="U51" s="137">
        <f>+MAX(Q51:T51)</f>
        <v>0.2</v>
      </c>
      <c r="V51" s="436"/>
      <c r="W51" s="436"/>
      <c r="X51" s="436"/>
      <c r="Y51" s="436"/>
      <c r="Z51" s="361"/>
      <c r="AA51" s="438"/>
      <c r="AB51" s="361"/>
      <c r="AC51" s="322"/>
      <c r="AW51" s="7"/>
      <c r="AX51" s="7"/>
      <c r="AY51" s="7"/>
      <c r="AZ51" s="7"/>
      <c r="BA51" s="7"/>
      <c r="BB51" s="7"/>
      <c r="BC51" s="7"/>
      <c r="BD51" s="7"/>
      <c r="BE51" s="7"/>
      <c r="BF51" s="7"/>
      <c r="BG51" s="7"/>
      <c r="BH51" s="7"/>
      <c r="BI51" s="7"/>
      <c r="BJ51" s="7"/>
      <c r="BK51" s="7"/>
      <c r="BL51" s="7"/>
      <c r="BM51" s="7"/>
    </row>
    <row r="52" spans="1:65" s="22" customFormat="1" ht="27" customHeight="1" x14ac:dyDescent="0.2">
      <c r="A52" s="409"/>
      <c r="B52" s="412"/>
      <c r="C52" s="389"/>
      <c r="D52" s="389"/>
      <c r="E52" s="389"/>
      <c r="F52" s="395"/>
      <c r="G52" s="396"/>
      <c r="H52" s="425"/>
      <c r="I52" s="414"/>
      <c r="J52" s="432"/>
      <c r="K52" s="155">
        <v>0.2</v>
      </c>
      <c r="L52" s="150" t="s">
        <v>33</v>
      </c>
      <c r="M52" s="87">
        <v>0</v>
      </c>
      <c r="N52" s="87">
        <v>0</v>
      </c>
      <c r="O52" s="87">
        <v>0</v>
      </c>
      <c r="P52" s="135">
        <v>0</v>
      </c>
      <c r="Q52" s="153">
        <f>+SUM(M52:M52)*K52</f>
        <v>0</v>
      </c>
      <c r="R52" s="153">
        <f>+SUM(N52:N52)*K52</f>
        <v>0</v>
      </c>
      <c r="S52" s="153">
        <f>+SUM(O52:O52)*K52</f>
        <v>0</v>
      </c>
      <c r="T52" s="153">
        <f>+SUM(P52:P52)*K52</f>
        <v>0</v>
      </c>
      <c r="U52" s="154">
        <f>+MAX(Q52:T52)</f>
        <v>0</v>
      </c>
      <c r="V52" s="383"/>
      <c r="W52" s="383"/>
      <c r="X52" s="383"/>
      <c r="Y52" s="383"/>
      <c r="Z52" s="361"/>
      <c r="AA52" s="438"/>
      <c r="AB52" s="361"/>
      <c r="AC52" s="322"/>
      <c r="AW52" s="7"/>
      <c r="AX52" s="7"/>
      <c r="AY52" s="7"/>
      <c r="AZ52" s="7"/>
      <c r="BA52" s="7"/>
      <c r="BB52" s="7"/>
      <c r="BC52" s="7"/>
      <c r="BD52" s="7"/>
      <c r="BE52" s="7"/>
      <c r="BF52" s="7"/>
      <c r="BG52" s="7"/>
      <c r="BH52" s="7"/>
      <c r="BI52" s="7"/>
      <c r="BJ52" s="7"/>
      <c r="BK52" s="7"/>
      <c r="BL52" s="7"/>
      <c r="BM52" s="7"/>
    </row>
    <row r="53" spans="1:65" s="22" customFormat="1" ht="32.450000000000003" customHeight="1" x14ac:dyDescent="0.2">
      <c r="A53" s="409"/>
      <c r="B53" s="412"/>
      <c r="C53" s="389"/>
      <c r="D53" s="391" t="s">
        <v>974</v>
      </c>
      <c r="E53" s="388" t="s">
        <v>973</v>
      </c>
      <c r="F53" s="393">
        <v>9</v>
      </c>
      <c r="G53" s="379" t="s">
        <v>975</v>
      </c>
      <c r="H53" s="425" t="s">
        <v>947</v>
      </c>
      <c r="I53" s="414">
        <f>V53</f>
        <v>0</v>
      </c>
      <c r="J53" s="431" t="s">
        <v>976</v>
      </c>
      <c r="K53" s="148">
        <v>0.2</v>
      </c>
      <c r="L53" s="89" t="s">
        <v>30</v>
      </c>
      <c r="M53" s="90">
        <v>0.1</v>
      </c>
      <c r="N53" s="186">
        <v>0.25</v>
      </c>
      <c r="O53" s="90">
        <v>0.5</v>
      </c>
      <c r="P53" s="134">
        <v>1</v>
      </c>
      <c r="Q53" s="6">
        <f t="shared" ref="Q53:Q54" si="15">+SUM(M53:M53)*K53</f>
        <v>2.0000000000000004E-2</v>
      </c>
      <c r="R53" s="6">
        <f t="shared" ref="R53:R54" si="16">+SUM(N53:N53)*K53</f>
        <v>0.05</v>
      </c>
      <c r="S53" s="6">
        <f t="shared" ref="S53:S54" si="17">+SUM(O53:O53)*K53</f>
        <v>0.1</v>
      </c>
      <c r="T53" s="6">
        <f t="shared" ref="T53:T54" si="18">+SUM(P53:P53)*K53</f>
        <v>0.2</v>
      </c>
      <c r="U53" s="137">
        <f t="shared" ref="U53:U54" si="19">+MAX(Q53:T53)</f>
        <v>0.2</v>
      </c>
      <c r="V53" s="382"/>
      <c r="W53" s="382"/>
      <c r="X53" s="382"/>
      <c r="Y53" s="382"/>
      <c r="Z53" s="361"/>
      <c r="AA53" s="438"/>
      <c r="AB53" s="361"/>
      <c r="AC53" s="322"/>
      <c r="AW53" s="7"/>
      <c r="AX53" s="7"/>
      <c r="AY53" s="7"/>
      <c r="AZ53" s="7"/>
      <c r="BA53" s="7"/>
      <c r="BB53" s="7"/>
      <c r="BC53" s="7"/>
      <c r="BD53" s="7"/>
      <c r="BE53" s="7"/>
      <c r="BF53" s="7"/>
      <c r="BG53" s="7"/>
      <c r="BH53" s="7"/>
      <c r="BI53" s="7"/>
      <c r="BJ53" s="7"/>
      <c r="BK53" s="7"/>
      <c r="BL53" s="7"/>
      <c r="BM53" s="7"/>
    </row>
    <row r="54" spans="1:65" s="22" customFormat="1" ht="63" customHeight="1" x14ac:dyDescent="0.2">
      <c r="A54" s="409"/>
      <c r="B54" s="412"/>
      <c r="C54" s="390"/>
      <c r="D54" s="392"/>
      <c r="E54" s="390"/>
      <c r="F54" s="395"/>
      <c r="G54" s="396"/>
      <c r="H54" s="425"/>
      <c r="I54" s="414"/>
      <c r="J54" s="432"/>
      <c r="K54" s="155">
        <v>0.2</v>
      </c>
      <c r="L54" s="150" t="s">
        <v>33</v>
      </c>
      <c r="M54" s="87">
        <v>0</v>
      </c>
      <c r="N54" s="87">
        <v>0</v>
      </c>
      <c r="O54" s="87">
        <v>0</v>
      </c>
      <c r="P54" s="135">
        <v>0</v>
      </c>
      <c r="Q54" s="153">
        <f t="shared" si="15"/>
        <v>0</v>
      </c>
      <c r="R54" s="153">
        <f t="shared" si="16"/>
        <v>0</v>
      </c>
      <c r="S54" s="153">
        <f t="shared" si="17"/>
        <v>0</v>
      </c>
      <c r="T54" s="153">
        <f t="shared" si="18"/>
        <v>0</v>
      </c>
      <c r="U54" s="154">
        <f t="shared" si="19"/>
        <v>0</v>
      </c>
      <c r="V54" s="383"/>
      <c r="W54" s="383"/>
      <c r="X54" s="383"/>
      <c r="Y54" s="383"/>
      <c r="Z54" s="361"/>
      <c r="AA54" s="439"/>
      <c r="AB54" s="361"/>
      <c r="AC54" s="322"/>
      <c r="AW54" s="7"/>
      <c r="AX54" s="7"/>
      <c r="AY54" s="7"/>
      <c r="AZ54" s="7"/>
      <c r="BA54" s="7"/>
      <c r="BB54" s="7"/>
      <c r="BC54" s="7"/>
      <c r="BD54" s="7"/>
      <c r="BE54" s="7"/>
      <c r="BF54" s="7"/>
      <c r="BG54" s="7"/>
      <c r="BH54" s="7"/>
      <c r="BI54" s="7"/>
      <c r="BJ54" s="7"/>
      <c r="BK54" s="7"/>
      <c r="BL54" s="7"/>
      <c r="BM54" s="7"/>
    </row>
    <row r="55" spans="1:65" s="22" customFormat="1" ht="33.6" customHeight="1" x14ac:dyDescent="0.2">
      <c r="A55" s="409"/>
      <c r="B55" s="412"/>
      <c r="C55" s="424" t="s">
        <v>47</v>
      </c>
      <c r="D55" s="424" t="s">
        <v>48</v>
      </c>
      <c r="E55" s="379" t="s">
        <v>1028</v>
      </c>
      <c r="F55" s="475">
        <v>10</v>
      </c>
      <c r="G55" s="425" t="s">
        <v>987</v>
      </c>
      <c r="H55" s="425" t="s">
        <v>684</v>
      </c>
      <c r="I55" s="414">
        <f>V55</f>
        <v>0</v>
      </c>
      <c r="J55" s="431" t="s">
        <v>1033</v>
      </c>
      <c r="K55" s="146">
        <v>0.1</v>
      </c>
      <c r="L55" s="85" t="s">
        <v>30</v>
      </c>
      <c r="M55" s="188">
        <v>1</v>
      </c>
      <c r="N55" s="188">
        <v>1</v>
      </c>
      <c r="O55" s="188">
        <v>1</v>
      </c>
      <c r="P55" s="189">
        <v>1</v>
      </c>
      <c r="Q55" s="6">
        <f t="shared" ref="Q55:Q72" si="20">+SUM(M55:M55)*K55</f>
        <v>0.1</v>
      </c>
      <c r="R55" s="6">
        <f t="shared" ref="R55:R72" si="21">+SUM(N55:N55)*K55</f>
        <v>0.1</v>
      </c>
      <c r="S55" s="6">
        <f t="shared" ref="S55:S74" si="22">+SUM(O55:O55)*K55</f>
        <v>0.1</v>
      </c>
      <c r="T55" s="6">
        <f t="shared" ref="T55:T74" si="23">+SUM(P55:P55)*K55</f>
        <v>0.1</v>
      </c>
      <c r="U55" s="137">
        <f t="shared" ref="U55:U74" si="24">+MAX(Q55:T55)</f>
        <v>0.1</v>
      </c>
      <c r="V55" s="378">
        <f>+Q56+Q58+Q60+Q62</f>
        <v>0</v>
      </c>
      <c r="W55" s="378">
        <f>+R56+R58+R60+R62</f>
        <v>0</v>
      </c>
      <c r="X55" s="378">
        <f>+S56+S58+S60+S62</f>
        <v>0</v>
      </c>
      <c r="Y55" s="378">
        <f>+T56+T58+T60+T62</f>
        <v>0</v>
      </c>
      <c r="Z55" s="361"/>
      <c r="AA55" s="444" t="s">
        <v>1079</v>
      </c>
      <c r="AB55" s="361"/>
      <c r="AC55" s="440"/>
      <c r="AW55" s="7"/>
      <c r="AX55" s="7"/>
      <c r="AY55" s="7"/>
      <c r="AZ55" s="7"/>
      <c r="BA55" s="7"/>
      <c r="BB55" s="7"/>
      <c r="BC55" s="7"/>
      <c r="BD55" s="7"/>
      <c r="BE55" s="7"/>
      <c r="BF55" s="7"/>
      <c r="BG55" s="7"/>
      <c r="BH55" s="7"/>
      <c r="BI55" s="7"/>
      <c r="BJ55" s="7"/>
      <c r="BK55" s="7"/>
      <c r="BL55" s="7"/>
      <c r="BM55" s="7"/>
    </row>
    <row r="56" spans="1:65" s="22" customFormat="1" ht="42" customHeight="1" x14ac:dyDescent="0.2">
      <c r="A56" s="409"/>
      <c r="B56" s="412"/>
      <c r="C56" s="424"/>
      <c r="D56" s="424"/>
      <c r="E56" s="380"/>
      <c r="F56" s="476"/>
      <c r="G56" s="425"/>
      <c r="H56" s="425"/>
      <c r="I56" s="414"/>
      <c r="J56" s="432"/>
      <c r="K56" s="149">
        <v>0.1</v>
      </c>
      <c r="L56" s="150" t="s">
        <v>33</v>
      </c>
      <c r="M56" s="87">
        <v>0</v>
      </c>
      <c r="N56" s="87">
        <v>0</v>
      </c>
      <c r="O56" s="87">
        <v>0</v>
      </c>
      <c r="P56" s="135">
        <v>0</v>
      </c>
      <c r="Q56" s="153">
        <f t="shared" si="20"/>
        <v>0</v>
      </c>
      <c r="R56" s="153">
        <f t="shared" si="21"/>
        <v>0</v>
      </c>
      <c r="S56" s="153">
        <f t="shared" si="22"/>
        <v>0</v>
      </c>
      <c r="T56" s="153">
        <f t="shared" si="23"/>
        <v>0</v>
      </c>
      <c r="U56" s="154">
        <f t="shared" si="24"/>
        <v>0</v>
      </c>
      <c r="V56" s="358"/>
      <c r="W56" s="358"/>
      <c r="X56" s="358"/>
      <c r="Y56" s="358"/>
      <c r="Z56" s="361"/>
      <c r="AA56" s="444"/>
      <c r="AB56" s="361"/>
      <c r="AC56" s="440"/>
      <c r="AW56" s="7"/>
      <c r="AX56" s="7"/>
      <c r="AY56" s="7"/>
      <c r="AZ56" s="7"/>
      <c r="BA56" s="7"/>
      <c r="BB56" s="7"/>
      <c r="BC56" s="7"/>
      <c r="BD56" s="7"/>
      <c r="BE56" s="7"/>
      <c r="BF56" s="7"/>
      <c r="BG56" s="7"/>
      <c r="BH56" s="7"/>
      <c r="BI56" s="7"/>
      <c r="BJ56" s="7"/>
      <c r="BK56" s="7"/>
      <c r="BL56" s="7"/>
      <c r="BM56" s="7"/>
    </row>
    <row r="57" spans="1:65" s="22" customFormat="1" ht="30.6" customHeight="1" x14ac:dyDescent="0.2">
      <c r="A57" s="409"/>
      <c r="B57" s="412"/>
      <c r="C57" s="424"/>
      <c r="D57" s="424"/>
      <c r="E57" s="380"/>
      <c r="F57" s="476"/>
      <c r="G57" s="425"/>
      <c r="H57" s="425"/>
      <c r="I57" s="414"/>
      <c r="J57" s="431" t="s">
        <v>1026</v>
      </c>
      <c r="K57" s="146">
        <v>0.2</v>
      </c>
      <c r="L57" s="85" t="s">
        <v>30</v>
      </c>
      <c r="M57" s="188">
        <v>0.5</v>
      </c>
      <c r="N57" s="188">
        <v>1</v>
      </c>
      <c r="O57" s="188">
        <v>1</v>
      </c>
      <c r="P57" s="189">
        <v>1</v>
      </c>
      <c r="Q57" s="6">
        <v>0</v>
      </c>
      <c r="R57" s="6">
        <f t="shared" si="21"/>
        <v>0.2</v>
      </c>
      <c r="S57" s="6">
        <f t="shared" si="22"/>
        <v>0.2</v>
      </c>
      <c r="T57" s="6">
        <f t="shared" si="23"/>
        <v>0.2</v>
      </c>
      <c r="U57" s="137">
        <f t="shared" si="24"/>
        <v>0.2</v>
      </c>
      <c r="V57" s="358"/>
      <c r="W57" s="358"/>
      <c r="X57" s="358"/>
      <c r="Y57" s="358"/>
      <c r="Z57" s="361"/>
      <c r="AA57" s="444"/>
      <c r="AB57" s="361"/>
      <c r="AC57" s="440"/>
      <c r="AW57" s="7"/>
      <c r="AX57" s="7"/>
      <c r="AY57" s="7"/>
      <c r="AZ57" s="7"/>
      <c r="BA57" s="7"/>
      <c r="BB57" s="7"/>
      <c r="BC57" s="7"/>
      <c r="BD57" s="7"/>
      <c r="BE57" s="7"/>
      <c r="BF57" s="7"/>
      <c r="BG57" s="7"/>
      <c r="BH57" s="7"/>
      <c r="BI57" s="7"/>
      <c r="BJ57" s="7"/>
      <c r="BK57" s="7"/>
      <c r="BL57" s="7"/>
      <c r="BM57" s="7"/>
    </row>
    <row r="58" spans="1:65" s="22" customFormat="1" ht="36.6" customHeight="1" x14ac:dyDescent="0.2">
      <c r="A58" s="409"/>
      <c r="B58" s="412"/>
      <c r="C58" s="424"/>
      <c r="D58" s="424"/>
      <c r="E58" s="380"/>
      <c r="F58" s="476"/>
      <c r="G58" s="425"/>
      <c r="H58" s="425"/>
      <c r="I58" s="414"/>
      <c r="J58" s="432"/>
      <c r="K58" s="149">
        <v>0.2</v>
      </c>
      <c r="L58" s="150" t="s">
        <v>33</v>
      </c>
      <c r="M58" s="87">
        <v>0</v>
      </c>
      <c r="N58" s="87">
        <v>0</v>
      </c>
      <c r="O58" s="87">
        <v>0</v>
      </c>
      <c r="P58" s="135">
        <v>0</v>
      </c>
      <c r="Q58" s="153">
        <f t="shared" si="20"/>
        <v>0</v>
      </c>
      <c r="R58" s="153">
        <f t="shared" si="21"/>
        <v>0</v>
      </c>
      <c r="S58" s="153">
        <f t="shared" si="22"/>
        <v>0</v>
      </c>
      <c r="T58" s="153">
        <f t="shared" si="23"/>
        <v>0</v>
      </c>
      <c r="U58" s="154">
        <f t="shared" si="24"/>
        <v>0</v>
      </c>
      <c r="V58" s="358"/>
      <c r="W58" s="358"/>
      <c r="X58" s="358"/>
      <c r="Y58" s="358"/>
      <c r="Z58" s="361"/>
      <c r="AA58" s="444"/>
      <c r="AB58" s="361"/>
      <c r="AC58" s="440"/>
      <c r="AW58" s="7"/>
      <c r="AX58" s="7"/>
      <c r="AY58" s="7"/>
      <c r="AZ58" s="7"/>
      <c r="BA58" s="7"/>
      <c r="BB58" s="7"/>
      <c r="BC58" s="7"/>
      <c r="BD58" s="7"/>
      <c r="BE58" s="7"/>
      <c r="BF58" s="7"/>
      <c r="BG58" s="7"/>
      <c r="BH58" s="7"/>
      <c r="BI58" s="7"/>
      <c r="BJ58" s="7"/>
      <c r="BK58" s="7"/>
      <c r="BL58" s="7"/>
      <c r="BM58" s="7"/>
    </row>
    <row r="59" spans="1:65" s="22" customFormat="1" ht="33.6" customHeight="1" x14ac:dyDescent="0.2">
      <c r="A59" s="409"/>
      <c r="B59" s="412"/>
      <c r="C59" s="424"/>
      <c r="D59" s="424"/>
      <c r="E59" s="380"/>
      <c r="F59" s="476"/>
      <c r="G59" s="425"/>
      <c r="H59" s="425"/>
      <c r="I59" s="414"/>
      <c r="J59" s="431" t="s">
        <v>1027</v>
      </c>
      <c r="K59" s="146">
        <v>0.5</v>
      </c>
      <c r="L59" s="85" t="s">
        <v>30</v>
      </c>
      <c r="M59" s="188">
        <v>0.1</v>
      </c>
      <c r="N59" s="188">
        <v>1</v>
      </c>
      <c r="O59" s="188">
        <v>1</v>
      </c>
      <c r="P59" s="189">
        <v>1</v>
      </c>
      <c r="Q59" s="6">
        <v>0</v>
      </c>
      <c r="R59" s="6">
        <f t="shared" si="21"/>
        <v>0.5</v>
      </c>
      <c r="S59" s="6">
        <f t="shared" si="22"/>
        <v>0.5</v>
      </c>
      <c r="T59" s="6">
        <f t="shared" si="23"/>
        <v>0.5</v>
      </c>
      <c r="U59" s="137">
        <f t="shared" si="24"/>
        <v>0.5</v>
      </c>
      <c r="V59" s="358"/>
      <c r="W59" s="358"/>
      <c r="X59" s="358"/>
      <c r="Y59" s="358"/>
      <c r="Z59" s="361"/>
      <c r="AA59" s="444"/>
      <c r="AB59" s="361"/>
      <c r="AC59" s="440"/>
      <c r="AW59" s="7"/>
      <c r="AX59" s="7"/>
      <c r="AY59" s="7"/>
      <c r="AZ59" s="7"/>
      <c r="BA59" s="7"/>
      <c r="BB59" s="7"/>
      <c r="BC59" s="7"/>
      <c r="BD59" s="7"/>
      <c r="BE59" s="7"/>
      <c r="BF59" s="7"/>
      <c r="BG59" s="7"/>
      <c r="BH59" s="7"/>
      <c r="BI59" s="7"/>
      <c r="BJ59" s="7"/>
      <c r="BK59" s="7"/>
      <c r="BL59" s="7"/>
      <c r="BM59" s="7"/>
    </row>
    <row r="60" spans="1:65" s="22" customFormat="1" ht="33" customHeight="1" x14ac:dyDescent="0.2">
      <c r="A60" s="409"/>
      <c r="B60" s="412"/>
      <c r="C60" s="424"/>
      <c r="D60" s="424"/>
      <c r="E60" s="380"/>
      <c r="F60" s="476"/>
      <c r="G60" s="425"/>
      <c r="H60" s="425"/>
      <c r="I60" s="414"/>
      <c r="J60" s="432"/>
      <c r="K60" s="149">
        <v>0.5</v>
      </c>
      <c r="L60" s="150" t="s">
        <v>33</v>
      </c>
      <c r="M60" s="87">
        <v>0</v>
      </c>
      <c r="N60" s="87">
        <v>0</v>
      </c>
      <c r="O60" s="87">
        <v>0</v>
      </c>
      <c r="P60" s="135">
        <v>0</v>
      </c>
      <c r="Q60" s="153">
        <f t="shared" si="20"/>
        <v>0</v>
      </c>
      <c r="R60" s="153">
        <f t="shared" si="21"/>
        <v>0</v>
      </c>
      <c r="S60" s="153">
        <f t="shared" si="22"/>
        <v>0</v>
      </c>
      <c r="T60" s="153">
        <f t="shared" si="23"/>
        <v>0</v>
      </c>
      <c r="U60" s="154">
        <f t="shared" si="24"/>
        <v>0</v>
      </c>
      <c r="V60" s="358"/>
      <c r="W60" s="358"/>
      <c r="X60" s="358"/>
      <c r="Y60" s="358"/>
      <c r="Z60" s="361"/>
      <c r="AA60" s="444"/>
      <c r="AB60" s="361"/>
      <c r="AC60" s="440"/>
      <c r="AW60" s="7"/>
      <c r="AX60" s="7"/>
      <c r="AY60" s="7"/>
      <c r="AZ60" s="7"/>
      <c r="BA60" s="7"/>
      <c r="BB60" s="7"/>
      <c r="BC60" s="7"/>
      <c r="BD60" s="7"/>
      <c r="BE60" s="7"/>
      <c r="BF60" s="7"/>
      <c r="BG60" s="7"/>
      <c r="BH60" s="7"/>
      <c r="BI60" s="7"/>
      <c r="BJ60" s="7"/>
      <c r="BK60" s="7"/>
      <c r="BL60" s="7"/>
      <c r="BM60" s="7"/>
    </row>
    <row r="61" spans="1:65" s="22" customFormat="1" ht="30" customHeight="1" x14ac:dyDescent="0.2">
      <c r="A61" s="409"/>
      <c r="B61" s="412"/>
      <c r="C61" s="424"/>
      <c r="D61" s="424"/>
      <c r="E61" s="380"/>
      <c r="F61" s="476"/>
      <c r="G61" s="425"/>
      <c r="H61" s="425"/>
      <c r="I61" s="414"/>
      <c r="J61" s="431" t="s">
        <v>1029</v>
      </c>
      <c r="K61" s="146">
        <v>0.2</v>
      </c>
      <c r="L61" s="85" t="s">
        <v>30</v>
      </c>
      <c r="M61" s="188">
        <v>0</v>
      </c>
      <c r="N61" s="188">
        <v>0</v>
      </c>
      <c r="O61" s="188">
        <v>0</v>
      </c>
      <c r="P61" s="189">
        <v>1</v>
      </c>
      <c r="Q61" s="6">
        <v>0</v>
      </c>
      <c r="R61" s="6">
        <f t="shared" si="21"/>
        <v>0</v>
      </c>
      <c r="S61" s="6">
        <f t="shared" si="22"/>
        <v>0</v>
      </c>
      <c r="T61" s="6">
        <f t="shared" si="23"/>
        <v>0.2</v>
      </c>
      <c r="U61" s="137">
        <f t="shared" si="24"/>
        <v>0.2</v>
      </c>
      <c r="V61" s="358"/>
      <c r="W61" s="358"/>
      <c r="X61" s="358"/>
      <c r="Y61" s="358"/>
      <c r="Z61" s="361"/>
      <c r="AA61" s="444"/>
      <c r="AB61" s="361"/>
      <c r="AC61" s="440"/>
      <c r="AW61" s="7"/>
      <c r="AX61" s="7"/>
      <c r="AY61" s="7"/>
      <c r="AZ61" s="7"/>
      <c r="BA61" s="7"/>
      <c r="BB61" s="7"/>
      <c r="BC61" s="7"/>
      <c r="BD61" s="7"/>
      <c r="BE61" s="7"/>
      <c r="BF61" s="7"/>
      <c r="BG61" s="7"/>
      <c r="BH61" s="7"/>
      <c r="BI61" s="7"/>
      <c r="BJ61" s="7"/>
      <c r="BK61" s="7"/>
      <c r="BL61" s="7"/>
      <c r="BM61" s="7"/>
    </row>
    <row r="62" spans="1:65" s="22" customFormat="1" ht="28.9" customHeight="1" x14ac:dyDescent="0.2">
      <c r="A62" s="409"/>
      <c r="B62" s="412"/>
      <c r="C62" s="424"/>
      <c r="D62" s="424"/>
      <c r="E62" s="380"/>
      <c r="F62" s="476"/>
      <c r="G62" s="425"/>
      <c r="H62" s="425"/>
      <c r="I62" s="414"/>
      <c r="J62" s="432"/>
      <c r="K62" s="149">
        <v>0.2</v>
      </c>
      <c r="L62" s="150" t="s">
        <v>33</v>
      </c>
      <c r="M62" s="87">
        <v>0</v>
      </c>
      <c r="N62" s="87">
        <v>0</v>
      </c>
      <c r="O62" s="87">
        <v>0</v>
      </c>
      <c r="P62" s="135">
        <v>0</v>
      </c>
      <c r="Q62" s="153">
        <f t="shared" si="20"/>
        <v>0</v>
      </c>
      <c r="R62" s="153">
        <f t="shared" si="21"/>
        <v>0</v>
      </c>
      <c r="S62" s="153">
        <f t="shared" si="22"/>
        <v>0</v>
      </c>
      <c r="T62" s="153">
        <f t="shared" si="23"/>
        <v>0</v>
      </c>
      <c r="U62" s="154">
        <f t="shared" si="24"/>
        <v>0</v>
      </c>
      <c r="V62" s="358"/>
      <c r="W62" s="358"/>
      <c r="X62" s="358"/>
      <c r="Y62" s="358"/>
      <c r="Z62" s="361"/>
      <c r="AA62" s="444"/>
      <c r="AB62" s="361"/>
      <c r="AC62" s="440"/>
      <c r="AW62" s="7"/>
      <c r="AX62" s="7"/>
      <c r="AY62" s="7"/>
      <c r="AZ62" s="7"/>
      <c r="BA62" s="7"/>
      <c r="BB62" s="7"/>
      <c r="BC62" s="7"/>
      <c r="BD62" s="7"/>
      <c r="BE62" s="7"/>
      <c r="BF62" s="7"/>
      <c r="BG62" s="7"/>
      <c r="BH62" s="7"/>
      <c r="BI62" s="7"/>
      <c r="BJ62" s="7"/>
      <c r="BK62" s="7"/>
      <c r="BL62" s="7"/>
      <c r="BM62" s="7"/>
    </row>
    <row r="63" spans="1:65" s="22" customFormat="1" ht="40.15" customHeight="1" x14ac:dyDescent="0.2">
      <c r="A63" s="409"/>
      <c r="B63" s="412"/>
      <c r="C63" s="424" t="s">
        <v>49</v>
      </c>
      <c r="D63" s="425" t="s">
        <v>50</v>
      </c>
      <c r="E63" s="379" t="s">
        <v>921</v>
      </c>
      <c r="F63" s="426">
        <v>11</v>
      </c>
      <c r="G63" s="425" t="s">
        <v>685</v>
      </c>
      <c r="H63" s="425" t="s">
        <v>684</v>
      </c>
      <c r="I63" s="414">
        <f>V63</f>
        <v>0</v>
      </c>
      <c r="J63" s="415" t="s">
        <v>686</v>
      </c>
      <c r="K63" s="147">
        <v>0.2</v>
      </c>
      <c r="L63" s="85" t="s">
        <v>30</v>
      </c>
      <c r="M63" s="86">
        <v>1</v>
      </c>
      <c r="N63" s="86">
        <v>1</v>
      </c>
      <c r="O63" s="86">
        <v>0.1</v>
      </c>
      <c r="P63" s="134">
        <v>1</v>
      </c>
      <c r="Q63" s="6">
        <f t="shared" si="20"/>
        <v>0.2</v>
      </c>
      <c r="R63" s="6">
        <f t="shared" si="21"/>
        <v>0.2</v>
      </c>
      <c r="S63" s="6">
        <f t="shared" si="22"/>
        <v>2.0000000000000004E-2</v>
      </c>
      <c r="T63" s="6">
        <f t="shared" si="23"/>
        <v>0.2</v>
      </c>
      <c r="U63" s="137">
        <f t="shared" si="24"/>
        <v>0.2</v>
      </c>
      <c r="V63" s="378">
        <v>0</v>
      </c>
      <c r="W63" s="378">
        <v>0</v>
      </c>
      <c r="X63" s="378">
        <v>0</v>
      </c>
      <c r="Y63" s="378">
        <v>0</v>
      </c>
      <c r="Z63" s="361"/>
      <c r="AA63" s="448" t="s">
        <v>1078</v>
      </c>
      <c r="AB63" s="361"/>
      <c r="AC63" s="428"/>
      <c r="AW63" s="7"/>
      <c r="AX63" s="7"/>
      <c r="AY63" s="7"/>
      <c r="AZ63" s="7"/>
      <c r="BA63" s="7"/>
      <c r="BB63" s="7"/>
      <c r="BC63" s="7"/>
      <c r="BD63" s="7"/>
      <c r="BE63" s="7"/>
      <c r="BF63" s="7"/>
      <c r="BG63" s="7"/>
      <c r="BH63" s="7"/>
      <c r="BI63" s="7"/>
      <c r="BJ63" s="7"/>
      <c r="BK63" s="7"/>
      <c r="BL63" s="7"/>
      <c r="BM63" s="7"/>
    </row>
    <row r="64" spans="1:65" s="22" customFormat="1" ht="49.15" customHeight="1" x14ac:dyDescent="0.2">
      <c r="A64" s="409"/>
      <c r="B64" s="412"/>
      <c r="C64" s="424"/>
      <c r="D64" s="425"/>
      <c r="E64" s="380"/>
      <c r="F64" s="427"/>
      <c r="G64" s="425"/>
      <c r="H64" s="425"/>
      <c r="I64" s="414"/>
      <c r="J64" s="415"/>
      <c r="K64" s="149">
        <v>0.2</v>
      </c>
      <c r="L64" s="150" t="s">
        <v>33</v>
      </c>
      <c r="M64" s="87">
        <v>0</v>
      </c>
      <c r="N64" s="87">
        <v>0</v>
      </c>
      <c r="O64" s="87">
        <v>0</v>
      </c>
      <c r="P64" s="135">
        <v>0</v>
      </c>
      <c r="Q64" s="153">
        <f>+SUM(M64:M64)*K63</f>
        <v>0</v>
      </c>
      <c r="R64" s="153">
        <f t="shared" si="21"/>
        <v>0</v>
      </c>
      <c r="S64" s="153">
        <f t="shared" si="22"/>
        <v>0</v>
      </c>
      <c r="T64" s="153">
        <f t="shared" si="23"/>
        <v>0</v>
      </c>
      <c r="U64" s="154">
        <f t="shared" si="24"/>
        <v>0</v>
      </c>
      <c r="V64" s="358"/>
      <c r="W64" s="358"/>
      <c r="X64" s="358"/>
      <c r="Y64" s="358"/>
      <c r="Z64" s="361"/>
      <c r="AA64" s="449"/>
      <c r="AB64" s="361"/>
      <c r="AC64" s="428"/>
      <c r="AW64" s="7"/>
      <c r="AX64" s="7"/>
      <c r="AY64" s="7"/>
      <c r="AZ64" s="7"/>
      <c r="BA64" s="7"/>
      <c r="BB64" s="7"/>
      <c r="BC64" s="7"/>
      <c r="BD64" s="7"/>
      <c r="BE64" s="7"/>
      <c r="BF64" s="7"/>
      <c r="BG64" s="7"/>
      <c r="BH64" s="7"/>
      <c r="BI64" s="7"/>
      <c r="BJ64" s="7"/>
      <c r="BK64" s="7"/>
      <c r="BL64" s="7"/>
      <c r="BM64" s="7"/>
    </row>
    <row r="65" spans="1:65" s="22" customFormat="1" ht="34.15" customHeight="1" x14ac:dyDescent="0.2">
      <c r="A65" s="409"/>
      <c r="B65" s="412"/>
      <c r="C65" s="424"/>
      <c r="D65" s="425"/>
      <c r="E65" s="380"/>
      <c r="F65" s="427"/>
      <c r="G65" s="425"/>
      <c r="H65" s="425"/>
      <c r="I65" s="414"/>
      <c r="J65" s="415" t="s">
        <v>687</v>
      </c>
      <c r="K65" s="147">
        <v>0.2</v>
      </c>
      <c r="L65" s="85" t="s">
        <v>30</v>
      </c>
      <c r="M65" s="86">
        <v>0</v>
      </c>
      <c r="N65" s="86">
        <v>1</v>
      </c>
      <c r="O65" s="86">
        <v>1</v>
      </c>
      <c r="P65" s="134">
        <v>1</v>
      </c>
      <c r="Q65" s="6">
        <f t="shared" si="20"/>
        <v>0</v>
      </c>
      <c r="R65" s="6">
        <f t="shared" si="21"/>
        <v>0.2</v>
      </c>
      <c r="S65" s="6">
        <f t="shared" si="22"/>
        <v>0.2</v>
      </c>
      <c r="T65" s="6">
        <f t="shared" si="23"/>
        <v>0.2</v>
      </c>
      <c r="U65" s="137">
        <f t="shared" si="24"/>
        <v>0.2</v>
      </c>
      <c r="V65" s="358"/>
      <c r="W65" s="358"/>
      <c r="X65" s="358"/>
      <c r="Y65" s="358"/>
      <c r="Z65" s="361"/>
      <c r="AA65" s="449"/>
      <c r="AB65" s="361"/>
      <c r="AC65" s="428"/>
      <c r="AW65" s="7"/>
      <c r="AX65" s="7"/>
      <c r="AY65" s="7"/>
      <c r="AZ65" s="7"/>
      <c r="BA65" s="7"/>
      <c r="BB65" s="7"/>
      <c r="BC65" s="7"/>
      <c r="BD65" s="7"/>
      <c r="BE65" s="7"/>
      <c r="BF65" s="7"/>
      <c r="BG65" s="7"/>
      <c r="BH65" s="7"/>
      <c r="BI65" s="7"/>
      <c r="BJ65" s="7"/>
      <c r="BK65" s="7"/>
      <c r="BL65" s="7"/>
      <c r="BM65" s="7"/>
    </row>
    <row r="66" spans="1:65" s="22" customFormat="1" ht="25.9" customHeight="1" x14ac:dyDescent="0.2">
      <c r="A66" s="409"/>
      <c r="B66" s="412"/>
      <c r="C66" s="424"/>
      <c r="D66" s="425"/>
      <c r="E66" s="380"/>
      <c r="F66" s="427"/>
      <c r="G66" s="425"/>
      <c r="H66" s="425"/>
      <c r="I66" s="414"/>
      <c r="J66" s="415"/>
      <c r="K66" s="149">
        <v>0.2</v>
      </c>
      <c r="L66" s="150" t="s">
        <v>33</v>
      </c>
      <c r="M66" s="87">
        <v>0</v>
      </c>
      <c r="N66" s="87">
        <v>0</v>
      </c>
      <c r="O66" s="87">
        <v>0</v>
      </c>
      <c r="P66" s="135">
        <v>0</v>
      </c>
      <c r="Q66" s="153">
        <f>+SUM(M66:M66)*K65</f>
        <v>0</v>
      </c>
      <c r="R66" s="153">
        <f t="shared" si="21"/>
        <v>0</v>
      </c>
      <c r="S66" s="153">
        <f t="shared" si="22"/>
        <v>0</v>
      </c>
      <c r="T66" s="153">
        <f t="shared" si="23"/>
        <v>0</v>
      </c>
      <c r="U66" s="154">
        <f t="shared" si="24"/>
        <v>0</v>
      </c>
      <c r="V66" s="358"/>
      <c r="W66" s="358"/>
      <c r="X66" s="358"/>
      <c r="Y66" s="358"/>
      <c r="Z66" s="361"/>
      <c r="AA66" s="449"/>
      <c r="AB66" s="361"/>
      <c r="AC66" s="428"/>
      <c r="AW66" s="7"/>
      <c r="AX66" s="7"/>
      <c r="AY66" s="7"/>
      <c r="AZ66" s="7"/>
      <c r="BA66" s="7"/>
      <c r="BB66" s="7"/>
      <c r="BC66" s="7"/>
      <c r="BD66" s="7"/>
      <c r="BE66" s="7"/>
      <c r="BF66" s="7"/>
      <c r="BG66" s="7"/>
      <c r="BH66" s="7"/>
      <c r="BI66" s="7"/>
      <c r="BJ66" s="7"/>
      <c r="BK66" s="7"/>
      <c r="BL66" s="7"/>
      <c r="BM66" s="7"/>
    </row>
    <row r="67" spans="1:65" s="22" customFormat="1" ht="39.6" customHeight="1" x14ac:dyDescent="0.2">
      <c r="A67" s="409"/>
      <c r="B67" s="412"/>
      <c r="C67" s="424"/>
      <c r="D67" s="425"/>
      <c r="E67" s="380"/>
      <c r="F67" s="427"/>
      <c r="G67" s="425"/>
      <c r="H67" s="425"/>
      <c r="I67" s="414"/>
      <c r="J67" s="406" t="s">
        <v>670</v>
      </c>
      <c r="K67" s="272">
        <v>0.2</v>
      </c>
      <c r="L67" s="85" t="s">
        <v>30</v>
      </c>
      <c r="M67" s="86">
        <v>0</v>
      </c>
      <c r="N67" s="86">
        <v>0.3</v>
      </c>
      <c r="O67" s="86">
        <v>0.3</v>
      </c>
      <c r="P67" s="134">
        <v>1</v>
      </c>
      <c r="Q67" s="6">
        <f>+SUM(M67:M67)*K67</f>
        <v>0</v>
      </c>
      <c r="R67" s="6">
        <f>+SUM(N67:N67)*K67</f>
        <v>0.06</v>
      </c>
      <c r="S67" s="6">
        <f>+SUM(O67:O67)*K67</f>
        <v>0.06</v>
      </c>
      <c r="T67" s="6">
        <f>+SUM(P67:P67)*K67</f>
        <v>0.2</v>
      </c>
      <c r="U67" s="137">
        <f>+MAX(Q67:T67)</f>
        <v>0.2</v>
      </c>
      <c r="V67" s="358"/>
      <c r="W67" s="358"/>
      <c r="X67" s="358"/>
      <c r="Y67" s="358"/>
      <c r="Z67" s="361"/>
      <c r="AA67" s="449"/>
      <c r="AB67" s="361"/>
      <c r="AC67" s="428"/>
      <c r="AW67" s="7"/>
      <c r="AX67" s="7"/>
      <c r="AY67" s="7"/>
      <c r="AZ67" s="7"/>
      <c r="BA67" s="7"/>
      <c r="BB67" s="7"/>
      <c r="BC67" s="7"/>
      <c r="BD67" s="7"/>
      <c r="BE67" s="7"/>
      <c r="BF67" s="7"/>
      <c r="BG67" s="7"/>
      <c r="BH67" s="7"/>
      <c r="BI67" s="7"/>
      <c r="BJ67" s="7"/>
      <c r="BK67" s="7"/>
      <c r="BL67" s="7"/>
      <c r="BM67" s="7"/>
    </row>
    <row r="68" spans="1:65" s="22" customFormat="1" ht="37.9" customHeight="1" x14ac:dyDescent="0.2">
      <c r="A68" s="409"/>
      <c r="B68" s="412"/>
      <c r="C68" s="424"/>
      <c r="D68" s="425"/>
      <c r="E68" s="380"/>
      <c r="F68" s="427"/>
      <c r="G68" s="425"/>
      <c r="H68" s="425"/>
      <c r="I68" s="414"/>
      <c r="J68" s="407"/>
      <c r="K68" s="149">
        <v>0.2</v>
      </c>
      <c r="L68" s="150" t="s">
        <v>33</v>
      </c>
      <c r="M68" s="87">
        <v>0</v>
      </c>
      <c r="N68" s="87">
        <v>0</v>
      </c>
      <c r="O68" s="87">
        <v>0</v>
      </c>
      <c r="P68" s="135">
        <v>0</v>
      </c>
      <c r="Q68" s="153">
        <f>+SUM(M68:M68)*K67</f>
        <v>0</v>
      </c>
      <c r="R68" s="153">
        <f>+SUM(N68:N68)*K68</f>
        <v>0</v>
      </c>
      <c r="S68" s="153">
        <f>+SUM(O68:O68)*K68</f>
        <v>0</v>
      </c>
      <c r="T68" s="153">
        <f>+SUM(P68:P68)*K68</f>
        <v>0</v>
      </c>
      <c r="U68" s="154">
        <f>+MAX(Q68:T68)</f>
        <v>0</v>
      </c>
      <c r="V68" s="358"/>
      <c r="W68" s="358"/>
      <c r="X68" s="358"/>
      <c r="Y68" s="358"/>
      <c r="Z68" s="361"/>
      <c r="AA68" s="449"/>
      <c r="AB68" s="361"/>
      <c r="AC68" s="428"/>
      <c r="AW68" s="7"/>
      <c r="AX68" s="7"/>
      <c r="AY68" s="7"/>
      <c r="AZ68" s="7"/>
      <c r="BA68" s="7"/>
      <c r="BB68" s="7"/>
      <c r="BC68" s="7"/>
      <c r="BD68" s="7"/>
      <c r="BE68" s="7"/>
      <c r="BF68" s="7"/>
      <c r="BG68" s="7"/>
      <c r="BH68" s="7"/>
      <c r="BI68" s="7"/>
      <c r="BJ68" s="7"/>
      <c r="BK68" s="7"/>
      <c r="BL68" s="7"/>
      <c r="BM68" s="7"/>
    </row>
    <row r="69" spans="1:65" s="22" customFormat="1" ht="34.9" customHeight="1" x14ac:dyDescent="0.2">
      <c r="A69" s="409"/>
      <c r="B69" s="412"/>
      <c r="C69" s="424"/>
      <c r="D69" s="425"/>
      <c r="E69" s="380"/>
      <c r="F69" s="427"/>
      <c r="G69" s="425"/>
      <c r="H69" s="425"/>
      <c r="I69" s="414"/>
      <c r="J69" s="406" t="s">
        <v>671</v>
      </c>
      <c r="K69" s="147">
        <v>0.2</v>
      </c>
      <c r="L69" s="85" t="s">
        <v>30</v>
      </c>
      <c r="M69" s="86">
        <v>0</v>
      </c>
      <c r="N69" s="86">
        <v>0</v>
      </c>
      <c r="O69" s="86">
        <v>0.3</v>
      </c>
      <c r="P69" s="134">
        <v>1</v>
      </c>
      <c r="Q69" s="6">
        <f t="shared" si="20"/>
        <v>0</v>
      </c>
      <c r="R69" s="6">
        <f t="shared" si="21"/>
        <v>0</v>
      </c>
      <c r="S69" s="6">
        <f t="shared" si="22"/>
        <v>0.06</v>
      </c>
      <c r="T69" s="6">
        <f t="shared" si="23"/>
        <v>0.2</v>
      </c>
      <c r="U69" s="137">
        <f t="shared" si="24"/>
        <v>0.2</v>
      </c>
      <c r="V69" s="358"/>
      <c r="W69" s="358"/>
      <c r="X69" s="358"/>
      <c r="Y69" s="358"/>
      <c r="Z69" s="361"/>
      <c r="AA69" s="449"/>
      <c r="AB69" s="361"/>
      <c r="AC69" s="428"/>
      <c r="AW69" s="7"/>
      <c r="AX69" s="7"/>
      <c r="AY69" s="7"/>
      <c r="AZ69" s="7"/>
      <c r="BA69" s="7"/>
      <c r="BB69" s="7"/>
      <c r="BC69" s="7"/>
      <c r="BD69" s="7"/>
      <c r="BE69" s="7"/>
      <c r="BF69" s="7"/>
      <c r="BG69" s="7"/>
      <c r="BH69" s="7"/>
      <c r="BI69" s="7"/>
      <c r="BJ69" s="7"/>
      <c r="BK69" s="7"/>
      <c r="BL69" s="7"/>
      <c r="BM69" s="7"/>
    </row>
    <row r="70" spans="1:65" s="22" customFormat="1" ht="21.6" customHeight="1" x14ac:dyDescent="0.2">
      <c r="A70" s="409"/>
      <c r="B70" s="412"/>
      <c r="C70" s="424"/>
      <c r="D70" s="425"/>
      <c r="E70" s="380"/>
      <c r="F70" s="427"/>
      <c r="G70" s="425"/>
      <c r="H70" s="425"/>
      <c r="I70" s="414"/>
      <c r="J70" s="407"/>
      <c r="K70" s="149">
        <v>0.2</v>
      </c>
      <c r="L70" s="150" t="s">
        <v>33</v>
      </c>
      <c r="M70" s="87">
        <v>0</v>
      </c>
      <c r="N70" s="87">
        <v>0</v>
      </c>
      <c r="O70" s="87">
        <v>0</v>
      </c>
      <c r="P70" s="135">
        <v>0</v>
      </c>
      <c r="Q70" s="153">
        <f t="shared" si="20"/>
        <v>0</v>
      </c>
      <c r="R70" s="153">
        <f t="shared" si="21"/>
        <v>0</v>
      </c>
      <c r="S70" s="153">
        <f t="shared" si="22"/>
        <v>0</v>
      </c>
      <c r="T70" s="153">
        <f t="shared" si="23"/>
        <v>0</v>
      </c>
      <c r="U70" s="154">
        <f t="shared" si="24"/>
        <v>0</v>
      </c>
      <c r="V70" s="358"/>
      <c r="W70" s="358"/>
      <c r="X70" s="358"/>
      <c r="Y70" s="358"/>
      <c r="Z70" s="361"/>
      <c r="AA70" s="449"/>
      <c r="AB70" s="361"/>
      <c r="AC70" s="428"/>
      <c r="AW70" s="7"/>
      <c r="AX70" s="7"/>
      <c r="AY70" s="7"/>
      <c r="AZ70" s="7"/>
      <c r="BA70" s="7"/>
      <c r="BB70" s="7"/>
      <c r="BC70" s="7"/>
      <c r="BD70" s="7"/>
      <c r="BE70" s="7"/>
      <c r="BF70" s="7"/>
      <c r="BG70" s="7"/>
      <c r="BH70" s="7"/>
      <c r="BI70" s="7"/>
      <c r="BJ70" s="7"/>
      <c r="BK70" s="7"/>
      <c r="BL70" s="7"/>
      <c r="BM70" s="7"/>
    </row>
    <row r="71" spans="1:65" s="22" customFormat="1" ht="35.450000000000003" customHeight="1" x14ac:dyDescent="0.2">
      <c r="A71" s="409"/>
      <c r="B71" s="412"/>
      <c r="C71" s="424"/>
      <c r="D71" s="425"/>
      <c r="E71" s="380"/>
      <c r="F71" s="427"/>
      <c r="G71" s="425"/>
      <c r="H71" s="425"/>
      <c r="I71" s="414"/>
      <c r="J71" s="415" t="s">
        <v>672</v>
      </c>
      <c r="K71" s="147">
        <v>0.2</v>
      </c>
      <c r="L71" s="85" t="s">
        <v>30</v>
      </c>
      <c r="M71" s="86">
        <v>0</v>
      </c>
      <c r="N71" s="86">
        <v>0</v>
      </c>
      <c r="O71" s="86">
        <v>0</v>
      </c>
      <c r="P71" s="134">
        <v>1</v>
      </c>
      <c r="Q71" s="6">
        <f t="shared" si="20"/>
        <v>0</v>
      </c>
      <c r="R71" s="6">
        <f t="shared" si="21"/>
        <v>0</v>
      </c>
      <c r="S71" s="6">
        <f t="shared" si="22"/>
        <v>0</v>
      </c>
      <c r="T71" s="6">
        <f t="shared" si="23"/>
        <v>0.2</v>
      </c>
      <c r="U71" s="137">
        <f t="shared" si="24"/>
        <v>0.2</v>
      </c>
      <c r="V71" s="358"/>
      <c r="W71" s="358"/>
      <c r="X71" s="358"/>
      <c r="Y71" s="358"/>
      <c r="Z71" s="361"/>
      <c r="AA71" s="449"/>
      <c r="AB71" s="361"/>
      <c r="AC71" s="428"/>
      <c r="AW71" s="7"/>
      <c r="AX71" s="7"/>
      <c r="AY71" s="7"/>
      <c r="AZ71" s="7"/>
      <c r="BA71" s="7"/>
      <c r="BB71" s="7"/>
      <c r="BC71" s="7"/>
      <c r="BD71" s="7"/>
      <c r="BE71" s="7"/>
      <c r="BF71" s="7"/>
      <c r="BG71" s="7"/>
      <c r="BH71" s="7"/>
      <c r="BI71" s="7"/>
      <c r="BJ71" s="7"/>
      <c r="BK71" s="7"/>
      <c r="BL71" s="7"/>
      <c r="BM71" s="7"/>
    </row>
    <row r="72" spans="1:65" s="22" customFormat="1" ht="24" customHeight="1" x14ac:dyDescent="0.2">
      <c r="A72" s="409"/>
      <c r="B72" s="412"/>
      <c r="C72" s="424"/>
      <c r="D72" s="425"/>
      <c r="E72" s="381"/>
      <c r="F72" s="427"/>
      <c r="G72" s="425"/>
      <c r="H72" s="425"/>
      <c r="I72" s="414"/>
      <c r="J72" s="415"/>
      <c r="K72" s="149">
        <v>0.2</v>
      </c>
      <c r="L72" s="150" t="s">
        <v>33</v>
      </c>
      <c r="M72" s="87">
        <v>0</v>
      </c>
      <c r="N72" s="87">
        <v>0</v>
      </c>
      <c r="O72" s="87">
        <v>0</v>
      </c>
      <c r="P72" s="135">
        <v>0</v>
      </c>
      <c r="Q72" s="153">
        <f t="shared" si="20"/>
        <v>0</v>
      </c>
      <c r="R72" s="153">
        <f t="shared" si="21"/>
        <v>0</v>
      </c>
      <c r="S72" s="153">
        <f t="shared" si="22"/>
        <v>0</v>
      </c>
      <c r="T72" s="153">
        <f t="shared" si="23"/>
        <v>0</v>
      </c>
      <c r="U72" s="154">
        <f t="shared" si="24"/>
        <v>0</v>
      </c>
      <c r="V72" s="359"/>
      <c r="W72" s="359"/>
      <c r="X72" s="359"/>
      <c r="Y72" s="359"/>
      <c r="Z72" s="361"/>
      <c r="AA72" s="449"/>
      <c r="AB72" s="361"/>
      <c r="AC72" s="428"/>
      <c r="AW72" s="7"/>
      <c r="AX72" s="7"/>
      <c r="AY72" s="7"/>
      <c r="AZ72" s="7"/>
      <c r="BA72" s="7"/>
      <c r="BB72" s="7"/>
      <c r="BC72" s="7"/>
      <c r="BD72" s="7"/>
      <c r="BE72" s="7"/>
      <c r="BF72" s="7"/>
      <c r="BG72" s="7"/>
      <c r="BH72" s="7"/>
      <c r="BI72" s="7"/>
      <c r="BJ72" s="7"/>
      <c r="BK72" s="7"/>
      <c r="BL72" s="7"/>
      <c r="BM72" s="7"/>
    </row>
    <row r="73" spans="1:65" s="22" customFormat="1" ht="33" customHeight="1" x14ac:dyDescent="0.2">
      <c r="A73" s="409"/>
      <c r="B73" s="412"/>
      <c r="C73" s="389" t="s">
        <v>51</v>
      </c>
      <c r="D73" s="400" t="s">
        <v>981</v>
      </c>
      <c r="E73" s="363" t="s">
        <v>982</v>
      </c>
      <c r="F73" s="385">
        <v>12</v>
      </c>
      <c r="G73" s="366" t="s">
        <v>978</v>
      </c>
      <c r="H73" s="369" t="s">
        <v>983</v>
      </c>
      <c r="I73" s="372">
        <f>V73</f>
        <v>0</v>
      </c>
      <c r="J73" s="429" t="s">
        <v>945</v>
      </c>
      <c r="K73" s="323">
        <v>0.5</v>
      </c>
      <c r="L73" s="89" t="s">
        <v>30</v>
      </c>
      <c r="M73" s="86">
        <v>0</v>
      </c>
      <c r="N73" s="86">
        <v>0.15</v>
      </c>
      <c r="O73" s="86">
        <v>0.5</v>
      </c>
      <c r="P73" s="134">
        <v>1</v>
      </c>
      <c r="Q73" s="6">
        <f t="shared" ref="Q73:Q78" si="25">+SUM(M73:M73)*K73</f>
        <v>0</v>
      </c>
      <c r="R73" s="6">
        <f t="shared" ref="R73:R78" si="26">+SUM(N73:N73)*K73</f>
        <v>7.4999999999999997E-2</v>
      </c>
      <c r="S73" s="6">
        <f t="shared" si="22"/>
        <v>0.25</v>
      </c>
      <c r="T73" s="6">
        <f t="shared" si="23"/>
        <v>0.5</v>
      </c>
      <c r="U73" s="137">
        <f>+MAX(Q73:T73)</f>
        <v>0.5</v>
      </c>
      <c r="V73" s="378"/>
      <c r="W73" s="378"/>
      <c r="X73" s="378"/>
      <c r="Y73" s="378"/>
      <c r="Z73" s="361"/>
      <c r="AA73" s="360" t="s">
        <v>1062</v>
      </c>
      <c r="AB73" s="361"/>
      <c r="AC73" s="428"/>
      <c r="AW73" s="7"/>
      <c r="AX73" s="7"/>
      <c r="AY73" s="7"/>
      <c r="AZ73" s="7"/>
      <c r="BA73" s="7"/>
      <c r="BB73" s="7"/>
      <c r="BC73" s="7"/>
      <c r="BD73" s="7"/>
      <c r="BE73" s="7"/>
      <c r="BF73" s="7"/>
      <c r="BG73" s="7"/>
      <c r="BH73" s="7"/>
      <c r="BI73" s="7"/>
      <c r="BJ73" s="7"/>
      <c r="BK73" s="7"/>
      <c r="BL73" s="7"/>
      <c r="BM73" s="7"/>
    </row>
    <row r="74" spans="1:65" s="22" customFormat="1" ht="28.9" customHeight="1" x14ac:dyDescent="0.2">
      <c r="A74" s="409"/>
      <c r="B74" s="412"/>
      <c r="C74" s="389"/>
      <c r="D74" s="400"/>
      <c r="E74" s="364"/>
      <c r="F74" s="386"/>
      <c r="G74" s="367"/>
      <c r="H74" s="370"/>
      <c r="I74" s="373"/>
      <c r="J74" s="430"/>
      <c r="K74" s="149">
        <v>0.5</v>
      </c>
      <c r="L74" s="250" t="s">
        <v>33</v>
      </c>
      <c r="M74" s="251">
        <v>0</v>
      </c>
      <c r="N74" s="251">
        <v>0</v>
      </c>
      <c r="O74" s="251">
        <v>0</v>
      </c>
      <c r="P74" s="252">
        <v>0</v>
      </c>
      <c r="Q74" s="193">
        <f t="shared" si="25"/>
        <v>0</v>
      </c>
      <c r="R74" s="193">
        <f t="shared" si="26"/>
        <v>0</v>
      </c>
      <c r="S74" s="193">
        <f t="shared" si="22"/>
        <v>0</v>
      </c>
      <c r="T74" s="193">
        <f t="shared" si="23"/>
        <v>0</v>
      </c>
      <c r="U74" s="192">
        <f t="shared" si="24"/>
        <v>0</v>
      </c>
      <c r="V74" s="358"/>
      <c r="W74" s="358"/>
      <c r="X74" s="358"/>
      <c r="Y74" s="358"/>
      <c r="Z74" s="361"/>
      <c r="AA74" s="361"/>
      <c r="AB74" s="361"/>
      <c r="AC74" s="428"/>
      <c r="AW74" s="7"/>
      <c r="AX74" s="7"/>
      <c r="AY74" s="7"/>
      <c r="AZ74" s="7"/>
      <c r="BA74" s="7"/>
      <c r="BB74" s="7"/>
      <c r="BC74" s="7"/>
      <c r="BD74" s="7"/>
      <c r="BE74" s="7"/>
      <c r="BF74" s="7"/>
      <c r="BG74" s="7"/>
      <c r="BH74" s="7"/>
      <c r="BI74" s="7"/>
      <c r="BJ74" s="7"/>
      <c r="BK74" s="7"/>
      <c r="BL74" s="7"/>
      <c r="BM74" s="7"/>
    </row>
    <row r="75" spans="1:65" s="22" customFormat="1" ht="26.45" customHeight="1" x14ac:dyDescent="0.2">
      <c r="A75" s="409"/>
      <c r="B75" s="412"/>
      <c r="C75" s="389"/>
      <c r="D75" s="400"/>
      <c r="E75" s="364"/>
      <c r="F75" s="386"/>
      <c r="G75" s="367"/>
      <c r="H75" s="370"/>
      <c r="I75" s="373"/>
      <c r="J75" s="397" t="s">
        <v>946</v>
      </c>
      <c r="K75" s="324">
        <v>0.5</v>
      </c>
      <c r="L75" s="89" t="s">
        <v>30</v>
      </c>
      <c r="M75" s="86">
        <v>1</v>
      </c>
      <c r="N75" s="188">
        <v>1</v>
      </c>
      <c r="O75" s="188">
        <v>1</v>
      </c>
      <c r="P75" s="189">
        <v>1</v>
      </c>
      <c r="Q75" s="6">
        <f t="shared" si="25"/>
        <v>0.5</v>
      </c>
      <c r="R75" s="6">
        <f t="shared" si="26"/>
        <v>0.5</v>
      </c>
      <c r="S75" s="6">
        <f>+SUM(O75:O75)*K75</f>
        <v>0.5</v>
      </c>
      <c r="T75" s="6">
        <f>+SUM(P75:P75)*K75</f>
        <v>0.5</v>
      </c>
      <c r="U75" s="137">
        <f>+MAX(Q75:T75)</f>
        <v>0.5</v>
      </c>
      <c r="V75" s="358"/>
      <c r="W75" s="358"/>
      <c r="X75" s="358"/>
      <c r="Y75" s="358"/>
      <c r="Z75" s="361"/>
      <c r="AA75" s="361"/>
      <c r="AB75" s="361"/>
      <c r="AC75" s="265"/>
      <c r="AW75" s="7"/>
      <c r="AX75" s="7"/>
      <c r="AY75" s="7"/>
      <c r="AZ75" s="7"/>
      <c r="BA75" s="7"/>
      <c r="BB75" s="7"/>
      <c r="BC75" s="7"/>
      <c r="BD75" s="7"/>
      <c r="BE75" s="7"/>
      <c r="BF75" s="7"/>
      <c r="BG75" s="7"/>
      <c r="BH75" s="7"/>
      <c r="BI75" s="7"/>
      <c r="BJ75" s="7"/>
      <c r="BK75" s="7"/>
      <c r="BL75" s="7"/>
      <c r="BM75" s="7"/>
    </row>
    <row r="76" spans="1:65" s="22" customFormat="1" ht="31.9" customHeight="1" x14ac:dyDescent="0.2">
      <c r="A76" s="409"/>
      <c r="B76" s="412"/>
      <c r="C76" s="389"/>
      <c r="D76" s="400"/>
      <c r="E76" s="365"/>
      <c r="F76" s="386"/>
      <c r="G76" s="368"/>
      <c r="H76" s="371"/>
      <c r="I76" s="374"/>
      <c r="J76" s="398"/>
      <c r="K76" s="149">
        <v>0.5</v>
      </c>
      <c r="L76" s="150" t="s">
        <v>33</v>
      </c>
      <c r="M76" s="87">
        <v>0</v>
      </c>
      <c r="N76" s="87">
        <v>0</v>
      </c>
      <c r="O76" s="87">
        <v>0</v>
      </c>
      <c r="P76" s="135">
        <v>0</v>
      </c>
      <c r="Q76" s="153">
        <f t="shared" si="25"/>
        <v>0</v>
      </c>
      <c r="R76" s="153">
        <f t="shared" si="26"/>
        <v>0</v>
      </c>
      <c r="S76" s="153">
        <f>+SUM(O76:O76)*K76</f>
        <v>0</v>
      </c>
      <c r="T76" s="153">
        <f>+SUM(P76:P76)*K76</f>
        <v>0</v>
      </c>
      <c r="U76" s="157">
        <f>+MAX(Q76:T76)</f>
        <v>0</v>
      </c>
      <c r="V76" s="359"/>
      <c r="W76" s="359"/>
      <c r="X76" s="359"/>
      <c r="Y76" s="359"/>
      <c r="Z76" s="361"/>
      <c r="AA76" s="361"/>
      <c r="AB76" s="361"/>
      <c r="AC76" s="265"/>
      <c r="AW76" s="7"/>
      <c r="AX76" s="7"/>
      <c r="AY76" s="7"/>
      <c r="AZ76" s="7"/>
      <c r="BA76" s="7"/>
      <c r="BB76" s="7"/>
      <c r="BC76" s="7"/>
      <c r="BD76" s="7"/>
      <c r="BE76" s="7"/>
      <c r="BF76" s="7"/>
      <c r="BG76" s="7"/>
      <c r="BH76" s="7"/>
      <c r="BI76" s="7"/>
      <c r="BJ76" s="7"/>
      <c r="BK76" s="7"/>
      <c r="BL76" s="7"/>
      <c r="BM76" s="7"/>
    </row>
    <row r="77" spans="1:65" s="22" customFormat="1" ht="33" customHeight="1" x14ac:dyDescent="0.2">
      <c r="A77" s="409"/>
      <c r="B77" s="412"/>
      <c r="C77" s="389"/>
      <c r="D77" s="400"/>
      <c r="E77" s="364" t="s">
        <v>1058</v>
      </c>
      <c r="F77" s="385">
        <v>13</v>
      </c>
      <c r="G77" s="377" t="s">
        <v>1080</v>
      </c>
      <c r="H77" s="384" t="s">
        <v>29</v>
      </c>
      <c r="I77" s="375">
        <f>V77</f>
        <v>0</v>
      </c>
      <c r="J77" s="397" t="s">
        <v>1063</v>
      </c>
      <c r="K77" s="323">
        <v>1</v>
      </c>
      <c r="L77" s="89" t="s">
        <v>30</v>
      </c>
      <c r="M77" s="86">
        <v>0</v>
      </c>
      <c r="N77" s="86">
        <v>0</v>
      </c>
      <c r="O77" s="86">
        <v>0.5</v>
      </c>
      <c r="P77" s="134">
        <v>1</v>
      </c>
      <c r="Q77" s="6">
        <f t="shared" si="25"/>
        <v>0</v>
      </c>
      <c r="R77" s="6">
        <f t="shared" si="26"/>
        <v>0</v>
      </c>
      <c r="S77" s="6">
        <f>+SUM(O77:O77)*K77</f>
        <v>0.5</v>
      </c>
      <c r="T77" s="6">
        <f>+SUM(P77:P77)*K77</f>
        <v>1</v>
      </c>
      <c r="U77" s="137">
        <f>+MAX(Q77:T77)</f>
        <v>1</v>
      </c>
      <c r="V77" s="358"/>
      <c r="W77" s="358"/>
      <c r="X77" s="358"/>
      <c r="Y77" s="358"/>
      <c r="Z77" s="361"/>
      <c r="AA77" s="361"/>
      <c r="AB77" s="361"/>
      <c r="AC77" s="265"/>
      <c r="AW77" s="7"/>
      <c r="AX77" s="7"/>
      <c r="AY77" s="7"/>
      <c r="AZ77" s="7"/>
      <c r="BA77" s="7"/>
      <c r="BB77" s="7"/>
      <c r="BC77" s="7"/>
      <c r="BD77" s="7"/>
      <c r="BE77" s="7"/>
      <c r="BF77" s="7"/>
      <c r="BG77" s="7"/>
      <c r="BH77" s="7"/>
      <c r="BI77" s="7"/>
      <c r="BJ77" s="7"/>
      <c r="BK77" s="7"/>
      <c r="BL77" s="7"/>
      <c r="BM77" s="7"/>
    </row>
    <row r="78" spans="1:65" s="22" customFormat="1" ht="47.45" customHeight="1" x14ac:dyDescent="0.2">
      <c r="A78" s="410"/>
      <c r="B78" s="413"/>
      <c r="C78" s="399"/>
      <c r="D78" s="401"/>
      <c r="E78" s="365"/>
      <c r="F78" s="387"/>
      <c r="G78" s="368"/>
      <c r="H78" s="371"/>
      <c r="I78" s="376"/>
      <c r="J78" s="398"/>
      <c r="K78" s="328">
        <v>1</v>
      </c>
      <c r="L78" s="329" t="s">
        <v>33</v>
      </c>
      <c r="M78" s="330">
        <v>0</v>
      </c>
      <c r="N78" s="330">
        <v>0</v>
      </c>
      <c r="O78" s="330">
        <v>0</v>
      </c>
      <c r="P78" s="330">
        <v>0</v>
      </c>
      <c r="Q78" s="153">
        <f t="shared" si="25"/>
        <v>0</v>
      </c>
      <c r="R78" s="153">
        <f t="shared" si="26"/>
        <v>0</v>
      </c>
      <c r="S78" s="153">
        <f>+SUM(O78:O78)*K78</f>
        <v>0</v>
      </c>
      <c r="T78" s="153">
        <f>+SUM(P78:P78)*K78</f>
        <v>0</v>
      </c>
      <c r="U78" s="157">
        <f>+MAX(Q78:T78)</f>
        <v>0</v>
      </c>
      <c r="V78" s="359"/>
      <c r="W78" s="359"/>
      <c r="X78" s="359"/>
      <c r="Y78" s="359"/>
      <c r="Z78" s="362"/>
      <c r="AA78" s="362"/>
      <c r="AB78" s="362"/>
      <c r="AC78" s="265"/>
      <c r="AW78" s="7"/>
      <c r="AX78" s="7"/>
      <c r="AY78" s="7"/>
      <c r="AZ78" s="7"/>
      <c r="BA78" s="7"/>
      <c r="BB78" s="7"/>
      <c r="BC78" s="7"/>
      <c r="BD78" s="7"/>
      <c r="BE78" s="7"/>
      <c r="BF78" s="7"/>
      <c r="BG78" s="7"/>
      <c r="BH78" s="7"/>
      <c r="BI78" s="7"/>
      <c r="BJ78" s="7"/>
      <c r="BK78" s="7"/>
      <c r="BL78" s="7"/>
      <c r="BM78" s="7"/>
    </row>
    <row r="79" spans="1:65" s="22" customFormat="1" x14ac:dyDescent="0.2">
      <c r="B79" s="103"/>
      <c r="C79" s="103"/>
      <c r="D79" s="103"/>
      <c r="E79" s="104"/>
      <c r="F79" s="104"/>
      <c r="G79" s="104"/>
      <c r="H79" s="104"/>
      <c r="I79" s="103"/>
      <c r="J79" s="105"/>
      <c r="K79" s="104"/>
      <c r="L79" s="104"/>
      <c r="M79" s="103"/>
      <c r="N79" s="103"/>
      <c r="O79" s="103"/>
      <c r="P79" s="103"/>
      <c r="V79" s="103"/>
      <c r="W79" s="103"/>
      <c r="X79" s="103"/>
      <c r="Y79" s="103"/>
    </row>
    <row r="80" spans="1:65" s="22" customFormat="1" ht="12.75" x14ac:dyDescent="0.2">
      <c r="B80" s="103"/>
      <c r="C80" s="103"/>
      <c r="D80" s="103"/>
      <c r="E80" s="104"/>
      <c r="F80" s="104"/>
      <c r="G80" s="104"/>
      <c r="H80" s="104"/>
      <c r="I80" s="103"/>
      <c r="J80" s="105"/>
      <c r="K80" s="104"/>
      <c r="L80" s="104"/>
      <c r="M80" s="103"/>
      <c r="N80" s="103"/>
      <c r="O80" s="103"/>
      <c r="P80" s="103"/>
      <c r="Q80" s="273"/>
      <c r="R80" s="273"/>
      <c r="S80" s="273"/>
      <c r="T80" s="273"/>
      <c r="U80" s="273"/>
      <c r="V80" s="103"/>
      <c r="W80" s="103"/>
      <c r="X80" s="103"/>
      <c r="Y80" s="103"/>
    </row>
    <row r="81" spans="1:65" s="22" customFormat="1" ht="12.75" x14ac:dyDescent="0.2">
      <c r="B81" s="103"/>
      <c r="C81" s="103"/>
      <c r="D81" s="103"/>
      <c r="E81" s="104"/>
      <c r="F81" s="104"/>
      <c r="G81" s="104"/>
      <c r="H81" s="104"/>
      <c r="I81" s="103"/>
      <c r="J81" s="105"/>
      <c r="K81" s="104"/>
      <c r="L81" s="104"/>
      <c r="M81" s="103"/>
      <c r="N81" s="103"/>
      <c r="O81" s="103"/>
      <c r="P81" s="103"/>
      <c r="Q81" s="273"/>
      <c r="R81" s="273"/>
      <c r="S81" s="273"/>
      <c r="T81" s="273"/>
      <c r="U81" s="273"/>
      <c r="V81" s="103"/>
      <c r="W81" s="103"/>
      <c r="X81" s="103"/>
      <c r="Y81" s="103"/>
    </row>
    <row r="82" spans="1:65" s="22" customFormat="1" x14ac:dyDescent="0.2">
      <c r="B82" s="103"/>
      <c r="C82" s="103"/>
      <c r="D82" s="103"/>
      <c r="E82" s="104"/>
      <c r="F82" s="104"/>
      <c r="G82" s="104"/>
      <c r="H82" s="104"/>
      <c r="I82" s="103"/>
      <c r="J82" s="105"/>
      <c r="K82" s="104"/>
      <c r="L82" s="104"/>
      <c r="M82" s="103"/>
      <c r="N82" s="103"/>
      <c r="O82" s="103"/>
      <c r="P82" s="103"/>
      <c r="Q82" s="103"/>
      <c r="R82" s="103"/>
      <c r="S82" s="103"/>
      <c r="T82" s="103"/>
      <c r="U82" s="103"/>
      <c r="V82" s="103"/>
      <c r="W82" s="103"/>
      <c r="X82" s="103"/>
      <c r="Y82" s="103"/>
    </row>
    <row r="83" spans="1:65" s="22" customFormat="1" x14ac:dyDescent="0.2">
      <c r="B83" s="103"/>
      <c r="C83" s="103"/>
      <c r="D83" s="103"/>
      <c r="E83" s="104"/>
      <c r="F83" s="104"/>
      <c r="G83" s="104"/>
      <c r="H83" s="104"/>
      <c r="I83" s="103"/>
      <c r="J83" s="105"/>
      <c r="K83" s="104"/>
      <c r="L83" s="104"/>
      <c r="M83" s="103"/>
      <c r="N83" s="103"/>
      <c r="O83" s="103"/>
      <c r="P83" s="103"/>
      <c r="Q83" s="103"/>
      <c r="R83" s="103"/>
      <c r="S83" s="103"/>
      <c r="T83" s="103"/>
      <c r="U83" s="103"/>
      <c r="V83" s="103"/>
      <c r="W83" s="103"/>
      <c r="X83" s="103"/>
      <c r="Y83" s="103"/>
    </row>
    <row r="84" spans="1:65" s="22" customFormat="1" ht="12.75" x14ac:dyDescent="0.2">
      <c r="B84" s="103"/>
      <c r="C84" s="103"/>
      <c r="D84" s="103"/>
      <c r="E84" s="104"/>
      <c r="F84" s="104"/>
      <c r="G84" s="104"/>
      <c r="H84" s="104"/>
      <c r="I84" s="103"/>
      <c r="J84" s="105"/>
      <c r="K84" s="104"/>
      <c r="L84" s="104"/>
      <c r="M84" s="103"/>
      <c r="N84" s="103"/>
      <c r="O84" s="103"/>
      <c r="P84" s="103"/>
      <c r="Q84" s="274"/>
      <c r="R84" s="274"/>
      <c r="S84" s="274"/>
      <c r="T84" s="274"/>
      <c r="U84" s="274"/>
      <c r="V84" s="103"/>
      <c r="W84" s="103"/>
      <c r="X84" s="103"/>
      <c r="Y84" s="103"/>
    </row>
    <row r="85" spans="1:65" s="22" customFormat="1" ht="12.75" x14ac:dyDescent="0.2">
      <c r="B85" s="103"/>
      <c r="C85" s="103"/>
      <c r="D85" s="103"/>
      <c r="E85" s="104"/>
      <c r="F85" s="104"/>
      <c r="G85" s="104"/>
      <c r="H85" s="104"/>
      <c r="I85" s="103"/>
      <c r="J85" s="105"/>
      <c r="K85" s="104"/>
      <c r="L85" s="104"/>
      <c r="M85" s="103"/>
      <c r="N85" s="103"/>
      <c r="O85" s="103"/>
      <c r="P85" s="103"/>
      <c r="Q85" s="273"/>
      <c r="R85" s="273"/>
      <c r="S85" s="273"/>
      <c r="T85" s="273"/>
      <c r="U85" s="273"/>
      <c r="V85" s="103"/>
      <c r="W85" s="103"/>
      <c r="X85" s="103"/>
      <c r="Y85" s="103"/>
    </row>
    <row r="86" spans="1:65" s="22" customFormat="1" ht="12.75" x14ac:dyDescent="0.2">
      <c r="B86" s="103"/>
      <c r="C86" s="103"/>
      <c r="D86" s="103"/>
      <c r="E86" s="104"/>
      <c r="F86" s="104"/>
      <c r="G86" s="104"/>
      <c r="H86" s="104"/>
      <c r="I86" s="103"/>
      <c r="J86" s="105"/>
      <c r="K86" s="104"/>
      <c r="L86" s="104"/>
      <c r="M86" s="103"/>
      <c r="N86" s="103"/>
      <c r="O86" s="103"/>
      <c r="P86" s="103"/>
      <c r="Q86" s="275"/>
      <c r="R86" s="275"/>
      <c r="S86" s="275"/>
      <c r="T86" s="275"/>
      <c r="U86" s="275"/>
      <c r="V86" s="103"/>
      <c r="W86" s="103"/>
      <c r="X86" s="103"/>
      <c r="Y86" s="103"/>
    </row>
    <row r="87" spans="1:65" s="22" customFormat="1" x14ac:dyDescent="0.2">
      <c r="B87" s="103"/>
      <c r="C87" s="103"/>
      <c r="D87" s="103"/>
      <c r="E87" s="104"/>
      <c r="F87" s="104"/>
      <c r="G87" s="104"/>
      <c r="H87" s="104"/>
      <c r="I87" s="103"/>
      <c r="J87" s="105"/>
      <c r="K87" s="104"/>
      <c r="L87" s="104"/>
      <c r="M87" s="103"/>
      <c r="N87" s="103"/>
      <c r="O87" s="103"/>
      <c r="P87" s="103"/>
      <c r="Q87" s="103"/>
      <c r="R87" s="103"/>
      <c r="S87" s="103"/>
      <c r="T87" s="103"/>
      <c r="U87" s="103"/>
      <c r="V87" s="103"/>
      <c r="W87" s="103"/>
      <c r="X87" s="103"/>
      <c r="Y87" s="103"/>
    </row>
    <row r="88" spans="1:65" s="104" customFormat="1" ht="11.25" customHeight="1" x14ac:dyDescent="0.2">
      <c r="A88" s="22"/>
      <c r="B88" s="103"/>
      <c r="C88" s="103"/>
      <c r="D88" s="103"/>
      <c r="I88" s="103"/>
      <c r="J88" s="105"/>
      <c r="M88" s="103"/>
      <c r="N88" s="103"/>
      <c r="O88" s="103"/>
      <c r="P88" s="103"/>
      <c r="Q88" s="103"/>
      <c r="R88" s="103"/>
      <c r="S88" s="103"/>
      <c r="T88" s="103"/>
      <c r="U88" s="103"/>
      <c r="V88" s="103"/>
      <c r="W88" s="103"/>
      <c r="X88" s="103"/>
      <c r="Y88" s="103"/>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row>
    <row r="89" spans="1:65" s="104" customFormat="1" ht="11.25" customHeight="1" x14ac:dyDescent="0.2">
      <c r="A89" s="22"/>
      <c r="B89" s="103"/>
      <c r="C89" s="103"/>
      <c r="D89" s="103"/>
      <c r="I89" s="103"/>
      <c r="J89" s="105"/>
      <c r="M89" s="103"/>
      <c r="N89" s="103"/>
      <c r="O89" s="103"/>
      <c r="P89" s="103"/>
      <c r="Q89" s="103"/>
      <c r="R89" s="103"/>
      <c r="S89" s="103"/>
      <c r="T89" s="103"/>
      <c r="U89" s="103"/>
      <c r="V89" s="103"/>
      <c r="W89" s="103"/>
      <c r="X89" s="103"/>
      <c r="Y89" s="103"/>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22"/>
    </row>
    <row r="90" spans="1:65" s="22" customFormat="1" x14ac:dyDescent="0.2">
      <c r="B90" s="103"/>
      <c r="C90" s="103"/>
      <c r="D90" s="103"/>
      <c r="E90" s="104"/>
      <c r="F90" s="104"/>
      <c r="G90" s="104"/>
      <c r="H90" s="104"/>
      <c r="I90" s="103"/>
      <c r="J90" s="105"/>
      <c r="K90" s="104"/>
      <c r="L90" s="104"/>
      <c r="M90" s="103"/>
      <c r="N90" s="103"/>
      <c r="O90" s="103"/>
      <c r="P90" s="103"/>
      <c r="Q90" s="103"/>
      <c r="R90" s="103"/>
      <c r="S90" s="103"/>
      <c r="T90" s="103"/>
      <c r="U90" s="103"/>
      <c r="V90" s="103"/>
      <c r="W90" s="103"/>
      <c r="X90" s="103"/>
      <c r="Y90" s="103"/>
    </row>
    <row r="91" spans="1:65" s="22" customFormat="1" x14ac:dyDescent="0.2">
      <c r="B91" s="103"/>
      <c r="C91" s="103"/>
      <c r="D91" s="103"/>
      <c r="E91" s="104"/>
      <c r="F91" s="104"/>
      <c r="G91" s="104"/>
      <c r="H91" s="104"/>
      <c r="I91" s="103"/>
      <c r="J91" s="105"/>
      <c r="K91" s="104"/>
      <c r="L91" s="104"/>
      <c r="M91" s="103"/>
      <c r="N91" s="103"/>
      <c r="O91" s="103"/>
      <c r="P91" s="103"/>
      <c r="Q91" s="103"/>
      <c r="R91" s="103"/>
      <c r="S91" s="103"/>
      <c r="T91" s="103"/>
      <c r="U91" s="103"/>
      <c r="V91" s="103"/>
      <c r="W91" s="103"/>
      <c r="X91" s="103"/>
      <c r="Y91" s="103"/>
    </row>
    <row r="92" spans="1:65" s="22" customFormat="1" x14ac:dyDescent="0.2">
      <c r="B92" s="103"/>
      <c r="C92" s="103"/>
      <c r="D92" s="103"/>
      <c r="E92" s="104"/>
      <c r="F92" s="104"/>
      <c r="G92" s="104"/>
      <c r="H92" s="104"/>
      <c r="I92" s="103"/>
      <c r="J92" s="105"/>
      <c r="K92" s="104"/>
      <c r="L92" s="104"/>
      <c r="M92" s="103"/>
      <c r="N92" s="103"/>
      <c r="O92" s="103"/>
      <c r="P92" s="103"/>
      <c r="Q92" s="103"/>
      <c r="R92" s="103"/>
      <c r="S92" s="103"/>
      <c r="T92" s="103"/>
      <c r="U92" s="103"/>
      <c r="V92" s="103"/>
      <c r="W92" s="103"/>
      <c r="X92" s="103"/>
      <c r="Y92" s="103"/>
    </row>
    <row r="93" spans="1:65" s="22" customFormat="1" x14ac:dyDescent="0.2">
      <c r="B93" s="103"/>
      <c r="C93" s="103"/>
      <c r="D93" s="103"/>
      <c r="E93" s="104"/>
      <c r="F93" s="104"/>
      <c r="G93" s="104"/>
      <c r="H93" s="104"/>
      <c r="I93" s="103"/>
      <c r="J93" s="105"/>
      <c r="K93" s="104"/>
      <c r="L93" s="104"/>
      <c r="M93" s="103"/>
      <c r="N93" s="103"/>
      <c r="O93" s="103"/>
      <c r="P93" s="103"/>
      <c r="Q93" s="103"/>
      <c r="R93" s="103"/>
      <c r="S93" s="103"/>
      <c r="T93" s="103"/>
      <c r="U93" s="103"/>
      <c r="V93" s="103"/>
      <c r="W93" s="103"/>
      <c r="X93" s="103"/>
      <c r="Y93" s="103"/>
    </row>
    <row r="94" spans="1:65" s="22" customFormat="1" x14ac:dyDescent="0.2">
      <c r="B94" s="103"/>
      <c r="C94" s="103"/>
      <c r="D94" s="103"/>
      <c r="E94" s="104"/>
      <c r="F94" s="104"/>
      <c r="G94" s="104"/>
      <c r="H94" s="104"/>
      <c r="I94" s="103"/>
      <c r="J94" s="105"/>
      <c r="K94" s="104"/>
      <c r="L94" s="104"/>
      <c r="M94" s="103"/>
      <c r="N94" s="103"/>
      <c r="O94" s="103"/>
      <c r="P94" s="103"/>
      <c r="Q94" s="103"/>
      <c r="R94" s="103"/>
      <c r="S94" s="103"/>
      <c r="T94" s="103"/>
      <c r="U94" s="103"/>
      <c r="V94" s="103"/>
      <c r="W94" s="103"/>
      <c r="X94" s="103"/>
      <c r="Y94" s="103"/>
    </row>
    <row r="95" spans="1:65" s="22" customFormat="1" x14ac:dyDescent="0.2">
      <c r="B95" s="103"/>
      <c r="C95" s="103"/>
      <c r="D95" s="103"/>
      <c r="E95" s="104"/>
      <c r="F95" s="104"/>
      <c r="G95" s="104"/>
      <c r="H95" s="104"/>
      <c r="I95" s="103"/>
      <c r="J95" s="105"/>
      <c r="K95" s="104"/>
      <c r="L95" s="104"/>
      <c r="M95" s="103"/>
      <c r="N95" s="103"/>
      <c r="O95" s="103"/>
      <c r="P95" s="103"/>
      <c r="Q95" s="103"/>
      <c r="R95" s="103"/>
      <c r="S95" s="103"/>
      <c r="T95" s="103"/>
      <c r="U95" s="103"/>
      <c r="V95" s="103"/>
      <c r="W95" s="103"/>
      <c r="X95" s="103"/>
      <c r="Y95" s="103"/>
    </row>
    <row r="96" spans="1:65" s="22" customFormat="1" x14ac:dyDescent="0.2">
      <c r="B96" s="103"/>
      <c r="C96" s="103"/>
      <c r="D96" s="103"/>
      <c r="E96" s="104"/>
      <c r="F96" s="104"/>
      <c r="G96" s="104"/>
      <c r="H96" s="104"/>
      <c r="I96" s="103"/>
      <c r="J96" s="105"/>
      <c r="K96" s="104"/>
      <c r="L96" s="104"/>
      <c r="M96" s="103"/>
      <c r="N96" s="103"/>
      <c r="O96" s="103"/>
      <c r="P96" s="103"/>
      <c r="Q96" s="103"/>
      <c r="R96" s="103"/>
      <c r="S96" s="103"/>
      <c r="T96" s="103"/>
      <c r="U96" s="103"/>
      <c r="V96" s="103"/>
      <c r="W96" s="103"/>
      <c r="X96" s="103"/>
      <c r="Y96" s="103"/>
    </row>
    <row r="97" spans="2:25" s="22" customFormat="1" x14ac:dyDescent="0.2">
      <c r="B97" s="103"/>
      <c r="C97" s="103"/>
      <c r="D97" s="103"/>
      <c r="E97" s="104"/>
      <c r="F97" s="104"/>
      <c r="G97" s="104"/>
      <c r="H97" s="104"/>
      <c r="I97" s="103"/>
      <c r="J97" s="105"/>
      <c r="K97" s="104"/>
      <c r="L97" s="104"/>
      <c r="M97" s="103"/>
      <c r="N97" s="103"/>
      <c r="O97" s="103"/>
      <c r="P97" s="103"/>
      <c r="Q97" s="103"/>
      <c r="R97" s="103"/>
      <c r="S97" s="103"/>
      <c r="T97" s="103"/>
      <c r="U97" s="103"/>
      <c r="V97" s="103"/>
      <c r="W97" s="103"/>
      <c r="X97" s="103"/>
      <c r="Y97" s="103"/>
    </row>
    <row r="98" spans="2:25" s="22" customFormat="1" x14ac:dyDescent="0.2">
      <c r="B98" s="103"/>
      <c r="C98" s="103"/>
      <c r="D98" s="103"/>
      <c r="E98" s="104"/>
      <c r="F98" s="104"/>
      <c r="G98" s="104"/>
      <c r="H98" s="104"/>
      <c r="I98" s="103"/>
      <c r="J98" s="105"/>
      <c r="K98" s="104"/>
      <c r="L98" s="104"/>
      <c r="M98" s="103"/>
      <c r="N98" s="103"/>
      <c r="O98" s="103"/>
      <c r="P98" s="103"/>
      <c r="Q98" s="103"/>
      <c r="R98" s="103"/>
      <c r="S98" s="103"/>
      <c r="T98" s="103"/>
      <c r="U98" s="103"/>
      <c r="V98" s="103"/>
      <c r="W98" s="103"/>
      <c r="X98" s="103"/>
      <c r="Y98" s="103"/>
    </row>
    <row r="99" spans="2:25" s="22" customFormat="1" x14ac:dyDescent="0.2">
      <c r="B99" s="103"/>
      <c r="C99" s="103"/>
      <c r="D99" s="103"/>
      <c r="E99" s="104"/>
      <c r="F99" s="104"/>
      <c r="G99" s="104"/>
      <c r="H99" s="104"/>
      <c r="I99" s="103"/>
      <c r="J99" s="105"/>
      <c r="K99" s="104"/>
      <c r="L99" s="104"/>
      <c r="M99" s="103"/>
      <c r="N99" s="103"/>
      <c r="O99" s="103"/>
      <c r="P99" s="103"/>
      <c r="Q99" s="103"/>
      <c r="R99" s="103"/>
      <c r="S99" s="103"/>
      <c r="T99" s="103"/>
      <c r="U99" s="103"/>
      <c r="V99" s="103"/>
      <c r="W99" s="103"/>
      <c r="X99" s="103"/>
      <c r="Y99" s="103"/>
    </row>
    <row r="100" spans="2:25" s="22" customFormat="1" x14ac:dyDescent="0.2">
      <c r="B100" s="103"/>
      <c r="C100" s="103"/>
      <c r="D100" s="103"/>
      <c r="E100" s="104"/>
      <c r="F100" s="104"/>
      <c r="G100" s="104"/>
      <c r="H100" s="104"/>
      <c r="I100" s="103"/>
      <c r="J100" s="105"/>
      <c r="K100" s="104"/>
      <c r="L100" s="104"/>
      <c r="M100" s="103"/>
      <c r="N100" s="103"/>
      <c r="O100" s="103"/>
      <c r="P100" s="103"/>
      <c r="Q100" s="103"/>
      <c r="R100" s="103"/>
      <c r="S100" s="103"/>
      <c r="T100" s="103"/>
      <c r="U100" s="103"/>
      <c r="V100" s="103"/>
      <c r="W100" s="103"/>
      <c r="X100" s="103"/>
      <c r="Y100" s="103"/>
    </row>
    <row r="101" spans="2:25" s="22" customFormat="1" x14ac:dyDescent="0.2">
      <c r="B101" s="103"/>
      <c r="C101" s="103"/>
      <c r="D101" s="103"/>
      <c r="E101" s="104"/>
      <c r="F101" s="104"/>
      <c r="G101" s="104"/>
      <c r="H101" s="104"/>
      <c r="I101" s="103"/>
      <c r="J101" s="105"/>
      <c r="K101" s="104"/>
      <c r="L101" s="104"/>
      <c r="M101" s="103"/>
      <c r="N101" s="103"/>
      <c r="O101" s="103"/>
      <c r="P101" s="103"/>
      <c r="Q101" s="103"/>
      <c r="R101" s="103"/>
      <c r="S101" s="103"/>
      <c r="T101" s="103"/>
      <c r="U101" s="103"/>
      <c r="V101" s="103"/>
      <c r="W101" s="103"/>
      <c r="X101" s="103"/>
      <c r="Y101" s="103"/>
    </row>
    <row r="102" spans="2:25" s="22" customFormat="1" x14ac:dyDescent="0.2">
      <c r="B102" s="103"/>
      <c r="C102" s="103"/>
      <c r="D102" s="103"/>
      <c r="E102" s="104"/>
      <c r="F102" s="104"/>
      <c r="G102" s="104"/>
      <c r="H102" s="104"/>
      <c r="I102" s="103"/>
      <c r="J102" s="105"/>
      <c r="K102" s="104"/>
      <c r="L102" s="104"/>
      <c r="M102" s="103"/>
      <c r="N102" s="103"/>
      <c r="O102" s="103"/>
      <c r="P102" s="103"/>
      <c r="Q102" s="103"/>
      <c r="R102" s="103"/>
      <c r="S102" s="103"/>
      <c r="T102" s="103"/>
      <c r="U102" s="103"/>
      <c r="V102" s="103"/>
      <c r="W102" s="103"/>
      <c r="X102" s="103"/>
      <c r="Y102" s="103"/>
    </row>
    <row r="103" spans="2:25" s="22" customFormat="1" x14ac:dyDescent="0.2">
      <c r="B103" s="103"/>
      <c r="C103" s="103"/>
      <c r="D103" s="103"/>
      <c r="E103" s="104"/>
      <c r="F103" s="104"/>
      <c r="G103" s="104"/>
      <c r="H103" s="104"/>
      <c r="I103" s="103"/>
      <c r="J103" s="105"/>
      <c r="K103" s="104"/>
      <c r="L103" s="104"/>
      <c r="M103" s="103"/>
      <c r="N103" s="103"/>
      <c r="O103" s="103"/>
      <c r="P103" s="103"/>
      <c r="Q103" s="103"/>
      <c r="R103" s="103"/>
      <c r="S103" s="103"/>
      <c r="T103" s="103"/>
      <c r="U103" s="103"/>
      <c r="V103" s="103"/>
      <c r="W103" s="103"/>
      <c r="X103" s="103"/>
      <c r="Y103" s="103"/>
    </row>
    <row r="104" spans="2:25" s="22" customFormat="1" x14ac:dyDescent="0.2">
      <c r="B104" s="103"/>
      <c r="C104" s="103"/>
      <c r="D104" s="103"/>
      <c r="E104" s="104"/>
      <c r="F104" s="104"/>
      <c r="G104" s="104"/>
      <c r="H104" s="104"/>
      <c r="I104" s="103"/>
      <c r="J104" s="105"/>
      <c r="K104" s="104"/>
      <c r="L104" s="104"/>
      <c r="M104" s="103"/>
      <c r="N104" s="103"/>
      <c r="O104" s="103"/>
      <c r="P104" s="103"/>
      <c r="Q104" s="103"/>
      <c r="R104" s="103"/>
      <c r="S104" s="103"/>
      <c r="T104" s="103"/>
      <c r="U104" s="103"/>
      <c r="V104" s="103"/>
      <c r="W104" s="103"/>
      <c r="X104" s="103"/>
      <c r="Y104" s="103"/>
    </row>
    <row r="105" spans="2:25" s="22" customFormat="1" x14ac:dyDescent="0.2">
      <c r="B105" s="103"/>
      <c r="C105" s="103"/>
      <c r="D105" s="103"/>
      <c r="E105" s="104"/>
      <c r="F105" s="104"/>
      <c r="G105" s="104"/>
      <c r="H105" s="104"/>
      <c r="I105" s="103"/>
      <c r="J105" s="105"/>
      <c r="K105" s="104"/>
      <c r="L105" s="104"/>
      <c r="M105" s="103"/>
      <c r="N105" s="103"/>
      <c r="O105" s="103"/>
      <c r="P105" s="103"/>
      <c r="Q105" s="103"/>
      <c r="R105" s="103"/>
      <c r="S105" s="103"/>
      <c r="T105" s="103"/>
      <c r="U105" s="103"/>
      <c r="V105" s="103"/>
      <c r="W105" s="103"/>
      <c r="X105" s="103"/>
      <c r="Y105" s="103"/>
    </row>
    <row r="106" spans="2:25" s="22" customFormat="1" x14ac:dyDescent="0.2">
      <c r="B106" s="103"/>
      <c r="C106" s="103"/>
      <c r="D106" s="103"/>
      <c r="E106" s="104"/>
      <c r="F106" s="104"/>
      <c r="G106" s="104"/>
      <c r="H106" s="104"/>
      <c r="I106" s="103"/>
      <c r="J106" s="105"/>
      <c r="K106" s="104"/>
      <c r="L106" s="104"/>
      <c r="M106" s="103"/>
      <c r="N106" s="103"/>
      <c r="O106" s="103"/>
      <c r="P106" s="103"/>
      <c r="Q106" s="103"/>
      <c r="R106" s="103"/>
      <c r="S106" s="103"/>
      <c r="T106" s="103"/>
      <c r="U106" s="103"/>
      <c r="V106" s="103"/>
      <c r="W106" s="103"/>
      <c r="X106" s="103"/>
      <c r="Y106" s="103"/>
    </row>
    <row r="107" spans="2:25" s="22" customFormat="1" x14ac:dyDescent="0.2">
      <c r="B107" s="103"/>
      <c r="C107" s="103"/>
      <c r="D107" s="103"/>
      <c r="E107" s="104"/>
      <c r="F107" s="104"/>
      <c r="G107" s="104"/>
      <c r="H107" s="104"/>
      <c r="I107" s="103"/>
      <c r="J107" s="105"/>
      <c r="K107" s="104"/>
      <c r="L107" s="104"/>
      <c r="M107" s="103"/>
      <c r="N107" s="103"/>
      <c r="O107" s="103"/>
      <c r="P107" s="103"/>
      <c r="Q107" s="103"/>
      <c r="R107" s="103"/>
      <c r="S107" s="103"/>
      <c r="T107" s="103"/>
      <c r="U107" s="103"/>
      <c r="V107" s="103"/>
      <c r="W107" s="103"/>
      <c r="X107" s="103"/>
      <c r="Y107" s="103"/>
    </row>
    <row r="108" spans="2:25" s="22" customFormat="1" x14ac:dyDescent="0.2">
      <c r="B108" s="103"/>
      <c r="C108" s="103"/>
      <c r="D108" s="103"/>
      <c r="E108" s="104"/>
      <c r="F108" s="104"/>
      <c r="G108" s="104"/>
      <c r="H108" s="104"/>
      <c r="I108" s="103"/>
      <c r="J108" s="105"/>
      <c r="K108" s="104"/>
      <c r="L108" s="104"/>
      <c r="M108" s="103"/>
      <c r="N108" s="103"/>
      <c r="O108" s="103"/>
      <c r="P108" s="103"/>
      <c r="Q108" s="103"/>
      <c r="R108" s="103"/>
      <c r="S108" s="103"/>
      <c r="T108" s="103"/>
      <c r="U108" s="103"/>
      <c r="V108" s="103"/>
      <c r="W108" s="103"/>
      <c r="X108" s="103"/>
      <c r="Y108" s="103"/>
    </row>
    <row r="109" spans="2:25" s="22" customFormat="1" x14ac:dyDescent="0.2">
      <c r="B109" s="103"/>
      <c r="C109" s="103"/>
      <c r="D109" s="103"/>
      <c r="E109" s="104"/>
      <c r="F109" s="104"/>
      <c r="G109" s="104"/>
      <c r="H109" s="104"/>
      <c r="I109" s="103"/>
      <c r="J109" s="105"/>
      <c r="K109" s="104"/>
      <c r="L109" s="104"/>
      <c r="M109" s="103"/>
      <c r="N109" s="103"/>
      <c r="O109" s="103"/>
      <c r="P109" s="103"/>
      <c r="Q109" s="103"/>
      <c r="R109" s="103"/>
      <c r="S109" s="103"/>
      <c r="T109" s="103"/>
      <c r="U109" s="103"/>
      <c r="V109" s="103"/>
      <c r="W109" s="103"/>
      <c r="X109" s="103"/>
      <c r="Y109" s="103"/>
    </row>
    <row r="110" spans="2:25" s="22" customFormat="1" x14ac:dyDescent="0.2">
      <c r="B110" s="103"/>
      <c r="C110" s="103"/>
      <c r="D110" s="103"/>
      <c r="E110" s="104"/>
      <c r="F110" s="104"/>
      <c r="G110" s="104"/>
      <c r="H110" s="104"/>
      <c r="I110" s="103"/>
      <c r="J110" s="105"/>
      <c r="K110" s="104"/>
      <c r="L110" s="104"/>
      <c r="M110" s="103"/>
      <c r="N110" s="103"/>
      <c r="O110" s="103"/>
      <c r="P110" s="103"/>
      <c r="Q110" s="103"/>
      <c r="R110" s="103"/>
      <c r="S110" s="103"/>
      <c r="T110" s="103"/>
      <c r="U110" s="103"/>
      <c r="V110" s="103"/>
      <c r="W110" s="103"/>
      <c r="X110" s="103"/>
      <c r="Y110" s="103"/>
    </row>
    <row r="111" spans="2:25" s="22" customFormat="1" x14ac:dyDescent="0.2">
      <c r="B111" s="103"/>
      <c r="C111" s="103"/>
      <c r="D111" s="103"/>
      <c r="E111" s="104"/>
      <c r="F111" s="104"/>
      <c r="G111" s="104"/>
      <c r="H111" s="104"/>
      <c r="I111" s="103"/>
      <c r="J111" s="105"/>
      <c r="K111" s="104"/>
      <c r="L111" s="104"/>
      <c r="M111" s="103"/>
      <c r="N111" s="103"/>
      <c r="O111" s="103"/>
      <c r="P111" s="103"/>
      <c r="Q111" s="103"/>
      <c r="R111" s="103"/>
      <c r="S111" s="103"/>
      <c r="T111" s="103"/>
      <c r="U111" s="103"/>
      <c r="V111" s="103"/>
      <c r="W111" s="103"/>
      <c r="X111" s="103"/>
      <c r="Y111" s="103"/>
    </row>
    <row r="112" spans="2:25" s="22" customFormat="1" x14ac:dyDescent="0.2">
      <c r="B112" s="103"/>
      <c r="C112" s="103"/>
      <c r="D112" s="103"/>
      <c r="E112" s="104"/>
      <c r="F112" s="104"/>
      <c r="G112" s="104"/>
      <c r="H112" s="104"/>
      <c r="I112" s="103"/>
      <c r="J112" s="105"/>
      <c r="K112" s="104"/>
      <c r="L112" s="104"/>
      <c r="M112" s="103"/>
      <c r="N112" s="103"/>
      <c r="O112" s="103"/>
      <c r="P112" s="103"/>
      <c r="Q112" s="103"/>
      <c r="R112" s="103"/>
      <c r="S112" s="103"/>
      <c r="T112" s="103"/>
      <c r="U112" s="103"/>
      <c r="V112" s="103"/>
      <c r="W112" s="103"/>
      <c r="X112" s="103"/>
      <c r="Y112" s="103"/>
    </row>
    <row r="113" spans="2:25" s="22" customFormat="1" x14ac:dyDescent="0.2">
      <c r="B113" s="103"/>
      <c r="C113" s="103"/>
      <c r="D113" s="103"/>
      <c r="E113" s="104"/>
      <c r="F113" s="104"/>
      <c r="G113" s="104"/>
      <c r="H113" s="104"/>
      <c r="I113" s="103"/>
      <c r="J113" s="105"/>
      <c r="K113" s="104"/>
      <c r="L113" s="104"/>
      <c r="M113" s="103"/>
      <c r="N113" s="103"/>
      <c r="O113" s="103"/>
      <c r="P113" s="103"/>
      <c r="Q113" s="103"/>
      <c r="R113" s="103"/>
      <c r="S113" s="103"/>
      <c r="T113" s="103"/>
      <c r="U113" s="103"/>
      <c r="V113" s="103"/>
      <c r="W113" s="103"/>
      <c r="X113" s="103"/>
      <c r="Y113" s="103"/>
    </row>
    <row r="114" spans="2:25" s="22" customFormat="1" x14ac:dyDescent="0.2">
      <c r="B114" s="103"/>
      <c r="C114" s="103"/>
      <c r="D114" s="103"/>
      <c r="E114" s="104"/>
      <c r="F114" s="104"/>
      <c r="G114" s="104"/>
      <c r="H114" s="104"/>
      <c r="I114" s="103"/>
      <c r="J114" s="105"/>
      <c r="K114" s="104"/>
      <c r="L114" s="104"/>
      <c r="M114" s="103"/>
      <c r="N114" s="103"/>
      <c r="O114" s="103"/>
      <c r="P114" s="103"/>
      <c r="Q114" s="103"/>
      <c r="R114" s="103"/>
      <c r="S114" s="103"/>
      <c r="T114" s="103"/>
      <c r="U114" s="103"/>
      <c r="V114" s="103"/>
      <c r="W114" s="103"/>
      <c r="X114" s="103"/>
      <c r="Y114" s="103"/>
    </row>
    <row r="115" spans="2:25" s="22" customFormat="1" x14ac:dyDescent="0.2">
      <c r="B115" s="103"/>
      <c r="C115" s="103"/>
      <c r="D115" s="103"/>
      <c r="E115" s="104"/>
      <c r="F115" s="104"/>
      <c r="G115" s="104"/>
      <c r="H115" s="104"/>
      <c r="I115" s="103"/>
      <c r="J115" s="105"/>
      <c r="K115" s="104"/>
      <c r="L115" s="104"/>
      <c r="M115" s="103"/>
      <c r="N115" s="103"/>
      <c r="O115" s="103"/>
      <c r="P115" s="103"/>
      <c r="Q115" s="103"/>
      <c r="R115" s="103"/>
      <c r="S115" s="103"/>
      <c r="T115" s="103"/>
      <c r="U115" s="103"/>
      <c r="V115" s="103"/>
      <c r="W115" s="103"/>
      <c r="X115" s="103"/>
      <c r="Y115" s="103"/>
    </row>
    <row r="116" spans="2:25" s="22" customFormat="1" x14ac:dyDescent="0.2">
      <c r="B116" s="103"/>
      <c r="C116" s="103"/>
      <c r="D116" s="103"/>
      <c r="E116" s="104"/>
      <c r="F116" s="104"/>
      <c r="G116" s="104"/>
      <c r="H116" s="104"/>
      <c r="I116" s="103"/>
      <c r="J116" s="105"/>
      <c r="K116" s="104"/>
      <c r="L116" s="104"/>
      <c r="M116" s="103"/>
      <c r="N116" s="103"/>
      <c r="O116" s="103"/>
      <c r="P116" s="103"/>
      <c r="Q116" s="103"/>
      <c r="R116" s="103"/>
      <c r="S116" s="103"/>
      <c r="T116" s="103"/>
      <c r="U116" s="103"/>
      <c r="V116" s="103"/>
      <c r="W116" s="103"/>
      <c r="X116" s="103"/>
      <c r="Y116" s="103"/>
    </row>
    <row r="117" spans="2:25" s="22" customFormat="1" x14ac:dyDescent="0.2">
      <c r="B117" s="103"/>
      <c r="C117" s="103"/>
      <c r="D117" s="103"/>
      <c r="E117" s="104"/>
      <c r="F117" s="104"/>
      <c r="G117" s="104"/>
      <c r="H117" s="104"/>
      <c r="I117" s="103"/>
      <c r="J117" s="105"/>
      <c r="K117" s="104"/>
      <c r="L117" s="104"/>
      <c r="M117" s="103"/>
      <c r="N117" s="103"/>
      <c r="O117" s="103"/>
      <c r="P117" s="103"/>
      <c r="Q117" s="103"/>
      <c r="R117" s="103"/>
      <c r="S117" s="103"/>
      <c r="T117" s="103"/>
      <c r="U117" s="103"/>
      <c r="V117" s="103"/>
      <c r="W117" s="103"/>
      <c r="X117" s="103"/>
      <c r="Y117" s="103"/>
    </row>
    <row r="118" spans="2:25" s="22" customFormat="1" x14ac:dyDescent="0.2">
      <c r="B118" s="103"/>
      <c r="C118" s="103"/>
      <c r="D118" s="103"/>
      <c r="E118" s="104"/>
      <c r="F118" s="104"/>
      <c r="G118" s="104"/>
      <c r="H118" s="104"/>
      <c r="I118" s="103"/>
      <c r="J118" s="105"/>
      <c r="K118" s="104"/>
      <c r="L118" s="104"/>
      <c r="M118" s="103"/>
      <c r="N118" s="103"/>
      <c r="O118" s="103"/>
      <c r="P118" s="103"/>
      <c r="Q118" s="103"/>
      <c r="R118" s="103"/>
      <c r="S118" s="103"/>
      <c r="T118" s="103"/>
      <c r="U118" s="103"/>
      <c r="V118" s="103"/>
      <c r="W118" s="103"/>
      <c r="X118" s="103"/>
      <c r="Y118" s="103"/>
    </row>
    <row r="119" spans="2:25" s="22" customFormat="1" x14ac:dyDescent="0.2">
      <c r="B119" s="103"/>
      <c r="C119" s="103"/>
      <c r="D119" s="103"/>
      <c r="E119" s="104"/>
      <c r="F119" s="104"/>
      <c r="G119" s="104"/>
      <c r="H119" s="104"/>
      <c r="I119" s="103"/>
      <c r="J119" s="105"/>
      <c r="K119" s="104"/>
      <c r="L119" s="104"/>
      <c r="M119" s="103"/>
      <c r="N119" s="103"/>
      <c r="O119" s="103"/>
      <c r="P119" s="103"/>
      <c r="Q119" s="103"/>
      <c r="R119" s="103"/>
      <c r="S119" s="103"/>
      <c r="T119" s="103"/>
      <c r="U119" s="103"/>
      <c r="V119" s="103"/>
      <c r="W119" s="103"/>
      <c r="X119" s="103"/>
      <c r="Y119" s="103"/>
    </row>
    <row r="120" spans="2:25" s="22" customFormat="1" x14ac:dyDescent="0.2">
      <c r="B120" s="103"/>
      <c r="C120" s="103"/>
      <c r="D120" s="103"/>
      <c r="E120" s="104"/>
      <c r="F120" s="104"/>
      <c r="G120" s="104"/>
      <c r="H120" s="104"/>
      <c r="I120" s="103"/>
      <c r="J120" s="105"/>
      <c r="K120" s="104"/>
      <c r="L120" s="104"/>
      <c r="M120" s="103"/>
      <c r="N120" s="103"/>
      <c r="O120" s="103"/>
      <c r="P120" s="103"/>
      <c r="Q120" s="103"/>
      <c r="R120" s="103"/>
      <c r="S120" s="103"/>
      <c r="T120" s="103"/>
      <c r="U120" s="103"/>
      <c r="V120" s="103"/>
      <c r="W120" s="103"/>
      <c r="X120" s="103"/>
      <c r="Y120" s="103"/>
    </row>
    <row r="121" spans="2:25" s="22" customFormat="1" x14ac:dyDescent="0.2">
      <c r="B121" s="103"/>
      <c r="C121" s="103"/>
      <c r="D121" s="103"/>
      <c r="E121" s="104"/>
      <c r="F121" s="104"/>
      <c r="G121" s="104"/>
      <c r="H121" s="104"/>
      <c r="I121" s="103"/>
      <c r="J121" s="105"/>
      <c r="K121" s="104"/>
      <c r="L121" s="104"/>
      <c r="M121" s="103"/>
      <c r="N121" s="103"/>
      <c r="O121" s="103"/>
      <c r="P121" s="103"/>
      <c r="Q121" s="103"/>
      <c r="R121" s="103"/>
      <c r="S121" s="103"/>
      <c r="T121" s="103"/>
      <c r="U121" s="103"/>
      <c r="V121" s="103"/>
      <c r="W121" s="103"/>
      <c r="X121" s="103"/>
      <c r="Y121" s="103"/>
    </row>
    <row r="122" spans="2:25" s="22" customFormat="1" x14ac:dyDescent="0.2">
      <c r="B122" s="103"/>
      <c r="C122" s="103"/>
      <c r="D122" s="103"/>
      <c r="E122" s="104"/>
      <c r="F122" s="104"/>
      <c r="G122" s="104"/>
      <c r="H122" s="104"/>
      <c r="I122" s="103"/>
      <c r="J122" s="105"/>
      <c r="K122" s="104"/>
      <c r="L122" s="104"/>
      <c r="M122" s="103"/>
      <c r="N122" s="103"/>
      <c r="O122" s="103"/>
      <c r="P122" s="103"/>
      <c r="Q122" s="103"/>
      <c r="R122" s="103"/>
      <c r="S122" s="103"/>
      <c r="T122" s="103"/>
      <c r="U122" s="103"/>
      <c r="V122" s="103"/>
      <c r="W122" s="103"/>
      <c r="X122" s="103"/>
      <c r="Y122" s="103"/>
    </row>
    <row r="123" spans="2:25" s="22" customFormat="1" x14ac:dyDescent="0.2">
      <c r="B123" s="103"/>
      <c r="C123" s="103"/>
      <c r="D123" s="103"/>
      <c r="E123" s="104"/>
      <c r="F123" s="104"/>
      <c r="G123" s="104"/>
      <c r="H123" s="104"/>
      <c r="I123" s="103"/>
      <c r="J123" s="105"/>
      <c r="K123" s="104"/>
      <c r="L123" s="104"/>
      <c r="M123" s="103"/>
      <c r="N123" s="103"/>
      <c r="O123" s="103"/>
      <c r="P123" s="103"/>
      <c r="Q123" s="103"/>
      <c r="R123" s="103"/>
      <c r="S123" s="103"/>
      <c r="T123" s="103"/>
      <c r="U123" s="103"/>
      <c r="V123" s="103"/>
      <c r="W123" s="103"/>
      <c r="X123" s="103"/>
      <c r="Y123" s="103"/>
    </row>
    <row r="124" spans="2:25" s="22" customFormat="1" x14ac:dyDescent="0.2">
      <c r="B124" s="103"/>
      <c r="C124" s="103"/>
      <c r="D124" s="103"/>
      <c r="E124" s="104"/>
      <c r="F124" s="104"/>
      <c r="G124" s="104"/>
      <c r="H124" s="104"/>
      <c r="I124" s="103"/>
      <c r="J124" s="105"/>
      <c r="K124" s="104"/>
      <c r="L124" s="104"/>
      <c r="M124" s="103"/>
      <c r="N124" s="103"/>
      <c r="O124" s="103"/>
      <c r="P124" s="103"/>
      <c r="Q124" s="103"/>
      <c r="R124" s="103"/>
      <c r="S124" s="103"/>
      <c r="T124" s="103"/>
      <c r="U124" s="103"/>
      <c r="V124" s="103"/>
      <c r="W124" s="103"/>
      <c r="X124" s="103"/>
      <c r="Y124" s="103"/>
    </row>
    <row r="125" spans="2:25" s="22" customFormat="1" x14ac:dyDescent="0.2">
      <c r="B125" s="103"/>
      <c r="C125" s="103"/>
      <c r="D125" s="103"/>
      <c r="E125" s="104"/>
      <c r="F125" s="104"/>
      <c r="G125" s="104"/>
      <c r="H125" s="104"/>
      <c r="I125" s="103"/>
      <c r="J125" s="105"/>
      <c r="K125" s="104"/>
      <c r="L125" s="104"/>
      <c r="M125" s="103"/>
      <c r="N125" s="103"/>
      <c r="O125" s="103"/>
      <c r="P125" s="103"/>
      <c r="Q125" s="103"/>
      <c r="R125" s="103"/>
      <c r="S125" s="103"/>
      <c r="T125" s="103"/>
      <c r="U125" s="103"/>
      <c r="V125" s="103"/>
      <c r="W125" s="103"/>
      <c r="X125" s="103"/>
      <c r="Y125" s="103"/>
    </row>
    <row r="126" spans="2:25" s="22" customFormat="1" x14ac:dyDescent="0.2">
      <c r="B126" s="103"/>
      <c r="C126" s="103"/>
      <c r="D126" s="103"/>
      <c r="E126" s="104"/>
      <c r="F126" s="104"/>
      <c r="G126" s="104"/>
      <c r="H126" s="104"/>
      <c r="I126" s="103"/>
      <c r="J126" s="105"/>
      <c r="K126" s="104"/>
      <c r="L126" s="104"/>
      <c r="M126" s="103"/>
      <c r="N126" s="103"/>
      <c r="O126" s="103"/>
      <c r="P126" s="103"/>
      <c r="Q126" s="103"/>
      <c r="R126" s="103"/>
      <c r="S126" s="103"/>
      <c r="T126" s="103"/>
      <c r="U126" s="103"/>
      <c r="V126" s="103"/>
      <c r="W126" s="103"/>
      <c r="X126" s="103"/>
      <c r="Y126" s="103"/>
    </row>
    <row r="127" spans="2:25" s="22" customFormat="1" x14ac:dyDescent="0.2">
      <c r="B127" s="103"/>
      <c r="C127" s="103"/>
      <c r="D127" s="103"/>
      <c r="E127" s="104"/>
      <c r="F127" s="104"/>
      <c r="G127" s="104"/>
      <c r="H127" s="104"/>
      <c r="I127" s="103"/>
      <c r="J127" s="105"/>
      <c r="K127" s="104"/>
      <c r="L127" s="104"/>
      <c r="M127" s="103"/>
      <c r="N127" s="103"/>
      <c r="O127" s="103"/>
      <c r="P127" s="103"/>
      <c r="Q127" s="103"/>
      <c r="R127" s="103"/>
      <c r="S127" s="103"/>
      <c r="T127" s="103"/>
      <c r="U127" s="103"/>
      <c r="V127" s="103"/>
      <c r="W127" s="103"/>
      <c r="X127" s="103"/>
      <c r="Y127" s="103"/>
    </row>
    <row r="128" spans="2:25" s="22" customFormat="1" x14ac:dyDescent="0.2">
      <c r="B128" s="103"/>
      <c r="C128" s="103"/>
      <c r="D128" s="103"/>
      <c r="E128" s="104"/>
      <c r="F128" s="104"/>
      <c r="G128" s="104"/>
      <c r="H128" s="104"/>
      <c r="I128" s="103"/>
      <c r="J128" s="105"/>
      <c r="K128" s="104"/>
      <c r="L128" s="104"/>
      <c r="M128" s="103"/>
      <c r="N128" s="103"/>
      <c r="O128" s="103"/>
      <c r="P128" s="103"/>
      <c r="Q128" s="103"/>
      <c r="R128" s="103"/>
      <c r="S128" s="103"/>
      <c r="T128" s="103"/>
      <c r="U128" s="103"/>
      <c r="V128" s="103"/>
      <c r="W128" s="103"/>
      <c r="X128" s="103"/>
      <c r="Y128" s="103"/>
    </row>
    <row r="129" spans="2:25" s="22" customFormat="1" x14ac:dyDescent="0.2">
      <c r="B129" s="103"/>
      <c r="C129" s="103"/>
      <c r="D129" s="103"/>
      <c r="E129" s="104"/>
      <c r="F129" s="104"/>
      <c r="G129" s="104"/>
      <c r="H129" s="104"/>
      <c r="I129" s="103"/>
      <c r="J129" s="105"/>
      <c r="K129" s="104"/>
      <c r="L129" s="104"/>
      <c r="M129" s="103"/>
      <c r="N129" s="103"/>
      <c r="O129" s="103"/>
      <c r="P129" s="103"/>
      <c r="Q129" s="103"/>
      <c r="R129" s="103"/>
      <c r="S129" s="103"/>
      <c r="T129" s="103"/>
      <c r="U129" s="103"/>
      <c r="V129" s="103"/>
      <c r="W129" s="103"/>
      <c r="X129" s="103"/>
      <c r="Y129" s="103"/>
    </row>
    <row r="130" spans="2:25" s="22" customFormat="1" x14ac:dyDescent="0.2">
      <c r="B130" s="103"/>
      <c r="C130" s="103"/>
      <c r="D130" s="103"/>
      <c r="E130" s="104"/>
      <c r="F130" s="104"/>
      <c r="G130" s="104"/>
      <c r="H130" s="104"/>
      <c r="I130" s="103"/>
      <c r="J130" s="105"/>
      <c r="K130" s="104"/>
      <c r="L130" s="104"/>
      <c r="M130" s="103"/>
      <c r="N130" s="103"/>
      <c r="O130" s="103"/>
      <c r="P130" s="103"/>
      <c r="Q130" s="103"/>
      <c r="R130" s="103"/>
      <c r="S130" s="103"/>
      <c r="T130" s="103"/>
      <c r="U130" s="103"/>
      <c r="V130" s="103"/>
      <c r="W130" s="103"/>
      <c r="X130" s="103"/>
      <c r="Y130" s="103"/>
    </row>
    <row r="131" spans="2:25" s="22" customFormat="1" x14ac:dyDescent="0.2">
      <c r="B131" s="103"/>
      <c r="C131" s="103"/>
      <c r="D131" s="103"/>
      <c r="E131" s="104"/>
      <c r="F131" s="104"/>
      <c r="G131" s="104"/>
      <c r="H131" s="104"/>
      <c r="I131" s="103"/>
      <c r="J131" s="105"/>
      <c r="K131" s="104"/>
      <c r="L131" s="104"/>
      <c r="M131" s="103"/>
      <c r="N131" s="103"/>
      <c r="O131" s="103"/>
      <c r="P131" s="103"/>
      <c r="Q131" s="103"/>
      <c r="R131" s="103"/>
      <c r="S131" s="103"/>
      <c r="T131" s="103"/>
      <c r="U131" s="103"/>
      <c r="V131" s="103"/>
      <c r="W131" s="103"/>
      <c r="X131" s="103"/>
      <c r="Y131" s="103"/>
    </row>
    <row r="132" spans="2:25" s="22" customFormat="1" x14ac:dyDescent="0.2">
      <c r="B132" s="103"/>
      <c r="C132" s="103"/>
      <c r="D132" s="103"/>
      <c r="E132" s="104"/>
      <c r="F132" s="104"/>
      <c r="G132" s="104"/>
      <c r="H132" s="104"/>
      <c r="I132" s="103"/>
      <c r="J132" s="105"/>
      <c r="K132" s="104"/>
      <c r="L132" s="104"/>
      <c r="M132" s="103"/>
      <c r="N132" s="103"/>
      <c r="O132" s="103"/>
      <c r="P132" s="103"/>
      <c r="Q132" s="103"/>
      <c r="R132" s="103"/>
      <c r="S132" s="103"/>
      <c r="T132" s="103"/>
      <c r="U132" s="103"/>
      <c r="V132" s="103"/>
      <c r="W132" s="103"/>
      <c r="X132" s="103"/>
      <c r="Y132" s="103"/>
    </row>
    <row r="133" spans="2:25" s="22" customFormat="1" x14ac:dyDescent="0.2">
      <c r="B133" s="103"/>
      <c r="C133" s="103"/>
      <c r="D133" s="103"/>
      <c r="E133" s="104"/>
      <c r="F133" s="104"/>
      <c r="G133" s="104"/>
      <c r="H133" s="104"/>
      <c r="I133" s="103"/>
      <c r="J133" s="105"/>
      <c r="K133" s="104"/>
      <c r="L133" s="104"/>
      <c r="M133" s="103"/>
      <c r="N133" s="103"/>
      <c r="O133" s="103"/>
      <c r="P133" s="103"/>
      <c r="Q133" s="103"/>
      <c r="R133" s="103"/>
      <c r="S133" s="103"/>
      <c r="T133" s="103"/>
      <c r="U133" s="103"/>
      <c r="V133" s="103"/>
      <c r="W133" s="103"/>
      <c r="X133" s="103"/>
      <c r="Y133" s="103"/>
    </row>
    <row r="134" spans="2:25" s="22" customFormat="1" x14ac:dyDescent="0.2">
      <c r="B134" s="103"/>
      <c r="C134" s="103"/>
      <c r="D134" s="103"/>
      <c r="E134" s="104"/>
      <c r="F134" s="104"/>
      <c r="G134" s="104"/>
      <c r="H134" s="104"/>
      <c r="I134" s="103"/>
      <c r="J134" s="105"/>
      <c r="K134" s="104"/>
      <c r="L134" s="104"/>
      <c r="M134" s="103"/>
      <c r="N134" s="103"/>
      <c r="O134" s="103"/>
      <c r="P134" s="103"/>
      <c r="Q134" s="103"/>
      <c r="R134" s="103"/>
      <c r="S134" s="103"/>
      <c r="T134" s="103"/>
      <c r="U134" s="103"/>
      <c r="V134" s="103"/>
      <c r="W134" s="103"/>
      <c r="X134" s="103"/>
      <c r="Y134" s="103"/>
    </row>
    <row r="135" spans="2:25" s="22" customFormat="1" x14ac:dyDescent="0.2">
      <c r="B135" s="103"/>
      <c r="C135" s="103"/>
      <c r="D135" s="103"/>
      <c r="E135" s="104"/>
      <c r="F135" s="104"/>
      <c r="G135" s="104"/>
      <c r="H135" s="104"/>
      <c r="I135" s="103"/>
      <c r="J135" s="105"/>
      <c r="K135" s="104"/>
      <c r="L135" s="104"/>
      <c r="M135" s="103"/>
      <c r="N135" s="103"/>
      <c r="O135" s="103"/>
      <c r="P135" s="103"/>
      <c r="Q135" s="103"/>
      <c r="R135" s="103"/>
      <c r="S135" s="103"/>
      <c r="T135" s="103"/>
      <c r="U135" s="103"/>
      <c r="V135" s="103"/>
      <c r="W135" s="103"/>
      <c r="X135" s="103"/>
      <c r="Y135" s="103"/>
    </row>
    <row r="136" spans="2:25" s="22" customFormat="1" x14ac:dyDescent="0.2">
      <c r="B136" s="103"/>
      <c r="C136" s="103"/>
      <c r="D136" s="103"/>
      <c r="E136" s="104"/>
      <c r="F136" s="104"/>
      <c r="G136" s="104"/>
      <c r="H136" s="104"/>
      <c r="I136" s="103"/>
      <c r="J136" s="105"/>
      <c r="K136" s="104"/>
      <c r="L136" s="104"/>
      <c r="M136" s="103"/>
      <c r="N136" s="103"/>
      <c r="O136" s="103"/>
      <c r="P136" s="103"/>
      <c r="Q136" s="103"/>
      <c r="R136" s="103"/>
      <c r="S136" s="103"/>
      <c r="T136" s="103"/>
      <c r="U136" s="103"/>
      <c r="V136" s="103"/>
      <c r="W136" s="103"/>
      <c r="X136" s="103"/>
      <c r="Y136" s="103"/>
    </row>
    <row r="137" spans="2:25" s="22" customFormat="1" x14ac:dyDescent="0.2">
      <c r="B137" s="103"/>
      <c r="C137" s="103"/>
      <c r="D137" s="103"/>
      <c r="E137" s="104"/>
      <c r="F137" s="104"/>
      <c r="G137" s="104"/>
      <c r="H137" s="104"/>
      <c r="I137" s="103"/>
      <c r="J137" s="105"/>
      <c r="K137" s="104"/>
      <c r="L137" s="104"/>
      <c r="M137" s="103"/>
      <c r="N137" s="103"/>
      <c r="O137" s="103"/>
      <c r="P137" s="103"/>
      <c r="Q137" s="103"/>
      <c r="R137" s="103"/>
      <c r="S137" s="103"/>
      <c r="T137" s="103"/>
      <c r="U137" s="103"/>
      <c r="V137" s="103"/>
      <c r="W137" s="103"/>
      <c r="X137" s="103"/>
      <c r="Y137" s="103"/>
    </row>
    <row r="138" spans="2:25" s="22" customFormat="1" x14ac:dyDescent="0.2">
      <c r="B138" s="103"/>
      <c r="C138" s="103"/>
      <c r="D138" s="103"/>
      <c r="E138" s="104"/>
      <c r="F138" s="104"/>
      <c r="G138" s="104"/>
      <c r="H138" s="104"/>
      <c r="I138" s="103"/>
      <c r="J138" s="105"/>
      <c r="K138" s="104"/>
      <c r="L138" s="104"/>
      <c r="M138" s="103"/>
      <c r="N138" s="103"/>
      <c r="O138" s="103"/>
      <c r="P138" s="103"/>
      <c r="Q138" s="103"/>
      <c r="R138" s="103"/>
      <c r="S138" s="103"/>
      <c r="T138" s="103"/>
      <c r="U138" s="103"/>
      <c r="V138" s="103"/>
      <c r="W138" s="103"/>
      <c r="X138" s="103"/>
      <c r="Y138" s="103"/>
    </row>
    <row r="139" spans="2:25" s="22" customFormat="1" x14ac:dyDescent="0.2">
      <c r="B139" s="103"/>
      <c r="C139" s="103"/>
      <c r="D139" s="103"/>
      <c r="E139" s="104"/>
      <c r="F139" s="104"/>
      <c r="G139" s="104"/>
      <c r="H139" s="104"/>
      <c r="I139" s="103"/>
      <c r="J139" s="105"/>
      <c r="K139" s="104"/>
      <c r="L139" s="104"/>
      <c r="M139" s="103"/>
      <c r="N139" s="103"/>
      <c r="O139" s="103"/>
      <c r="P139" s="103"/>
      <c r="Q139" s="103"/>
      <c r="R139" s="103"/>
      <c r="S139" s="103"/>
      <c r="T139" s="103"/>
      <c r="U139" s="103"/>
      <c r="V139" s="103"/>
      <c r="W139" s="103"/>
      <c r="X139" s="103"/>
      <c r="Y139" s="103"/>
    </row>
    <row r="140" spans="2:25" s="22" customFormat="1" x14ac:dyDescent="0.2">
      <c r="B140" s="103"/>
      <c r="C140" s="103"/>
      <c r="D140" s="103"/>
      <c r="E140" s="104"/>
      <c r="F140" s="104"/>
      <c r="G140" s="104"/>
      <c r="H140" s="104"/>
      <c r="I140" s="103"/>
      <c r="J140" s="105"/>
      <c r="K140" s="104"/>
      <c r="L140" s="104"/>
      <c r="M140" s="103"/>
      <c r="N140" s="103"/>
      <c r="O140" s="103"/>
      <c r="P140" s="103"/>
      <c r="Q140" s="103"/>
      <c r="R140" s="103"/>
      <c r="S140" s="103"/>
      <c r="T140" s="103"/>
      <c r="U140" s="103"/>
      <c r="V140" s="103"/>
      <c r="W140" s="103"/>
      <c r="X140" s="103"/>
      <c r="Y140" s="103"/>
    </row>
    <row r="141" spans="2:25" s="22" customFormat="1" x14ac:dyDescent="0.2">
      <c r="B141" s="103"/>
      <c r="C141" s="103"/>
      <c r="D141" s="103"/>
      <c r="E141" s="104"/>
      <c r="F141" s="104"/>
      <c r="G141" s="104"/>
      <c r="H141" s="104"/>
      <c r="I141" s="103"/>
      <c r="J141" s="105"/>
      <c r="K141" s="104"/>
      <c r="L141" s="104"/>
      <c r="M141" s="103"/>
      <c r="N141" s="103"/>
      <c r="O141" s="103"/>
      <c r="P141" s="103"/>
      <c r="Q141" s="103"/>
      <c r="R141" s="103"/>
      <c r="S141" s="103"/>
      <c r="T141" s="103"/>
      <c r="U141" s="103"/>
      <c r="V141" s="103"/>
      <c r="W141" s="103"/>
      <c r="X141" s="103"/>
      <c r="Y141" s="103"/>
    </row>
    <row r="142" spans="2:25" s="22" customFormat="1" x14ac:dyDescent="0.2">
      <c r="B142" s="103"/>
      <c r="C142" s="103"/>
      <c r="D142" s="103"/>
      <c r="E142" s="104"/>
      <c r="F142" s="104"/>
      <c r="G142" s="104"/>
      <c r="H142" s="104"/>
      <c r="I142" s="103"/>
      <c r="J142" s="105"/>
      <c r="K142" s="104"/>
      <c r="L142" s="104"/>
      <c r="M142" s="103"/>
      <c r="N142" s="103"/>
      <c r="O142" s="103"/>
      <c r="P142" s="103"/>
      <c r="Q142" s="103"/>
      <c r="R142" s="103"/>
      <c r="S142" s="103"/>
      <c r="T142" s="103"/>
      <c r="U142" s="103"/>
      <c r="V142" s="103"/>
      <c r="W142" s="103"/>
      <c r="X142" s="103"/>
      <c r="Y142" s="103"/>
    </row>
    <row r="143" spans="2:25" s="22" customFormat="1" x14ac:dyDescent="0.2">
      <c r="B143" s="103"/>
      <c r="C143" s="103"/>
      <c r="D143" s="103"/>
      <c r="E143" s="104"/>
      <c r="F143" s="104"/>
      <c r="G143" s="104"/>
      <c r="H143" s="104"/>
      <c r="I143" s="103"/>
      <c r="J143" s="105"/>
      <c r="K143" s="104"/>
      <c r="L143" s="104"/>
      <c r="M143" s="103"/>
      <c r="N143" s="103"/>
      <c r="O143" s="103"/>
      <c r="P143" s="103"/>
      <c r="Q143" s="103"/>
      <c r="R143" s="103"/>
      <c r="S143" s="103"/>
      <c r="T143" s="103"/>
      <c r="U143" s="103"/>
      <c r="V143" s="103"/>
      <c r="W143" s="103"/>
      <c r="X143" s="103"/>
      <c r="Y143" s="103"/>
    </row>
    <row r="144" spans="2:25" s="22" customFormat="1" x14ac:dyDescent="0.2">
      <c r="B144" s="103"/>
      <c r="C144" s="103"/>
      <c r="D144" s="103"/>
      <c r="E144" s="104"/>
      <c r="F144" s="104"/>
      <c r="G144" s="104"/>
      <c r="H144" s="104"/>
      <c r="I144" s="103"/>
      <c r="J144" s="105"/>
      <c r="K144" s="104"/>
      <c r="L144" s="104"/>
      <c r="M144" s="103"/>
      <c r="N144" s="103"/>
      <c r="O144" s="103"/>
      <c r="P144" s="103"/>
      <c r="Q144" s="103"/>
      <c r="R144" s="103"/>
      <c r="S144" s="103"/>
      <c r="T144" s="103"/>
      <c r="U144" s="103"/>
      <c r="V144" s="103"/>
      <c r="W144" s="103"/>
      <c r="X144" s="103"/>
      <c r="Y144" s="103"/>
    </row>
    <row r="145" spans="2:25" s="22" customFormat="1" x14ac:dyDescent="0.2">
      <c r="B145" s="103"/>
      <c r="C145" s="103"/>
      <c r="D145" s="103"/>
      <c r="E145" s="104"/>
      <c r="F145" s="104"/>
      <c r="G145" s="104"/>
      <c r="H145" s="104"/>
      <c r="I145" s="103"/>
      <c r="J145" s="105"/>
      <c r="K145" s="104"/>
      <c r="L145" s="104"/>
      <c r="M145" s="103"/>
      <c r="N145" s="103"/>
      <c r="O145" s="103"/>
      <c r="P145" s="103"/>
      <c r="Q145" s="103"/>
      <c r="R145" s="103"/>
      <c r="S145" s="103"/>
      <c r="T145" s="103"/>
      <c r="U145" s="103"/>
      <c r="V145" s="103"/>
      <c r="W145" s="103"/>
      <c r="X145" s="103"/>
      <c r="Y145" s="103"/>
    </row>
    <row r="146" spans="2:25" s="22" customFormat="1" x14ac:dyDescent="0.2">
      <c r="B146" s="103"/>
      <c r="C146" s="103"/>
      <c r="D146" s="103"/>
      <c r="E146" s="104"/>
      <c r="F146" s="104"/>
      <c r="G146" s="104"/>
      <c r="H146" s="104"/>
      <c r="I146" s="103"/>
      <c r="J146" s="105"/>
      <c r="K146" s="104"/>
      <c r="L146" s="104"/>
      <c r="M146" s="103"/>
      <c r="N146" s="103"/>
      <c r="O146" s="103"/>
      <c r="P146" s="103"/>
      <c r="Q146" s="103"/>
      <c r="R146" s="103"/>
      <c r="S146" s="103"/>
      <c r="T146" s="103"/>
      <c r="U146" s="103"/>
      <c r="V146" s="103"/>
      <c r="W146" s="103"/>
      <c r="X146" s="103"/>
      <c r="Y146" s="103"/>
    </row>
    <row r="147" spans="2:25" s="22" customFormat="1" x14ac:dyDescent="0.2">
      <c r="B147" s="103"/>
      <c r="C147" s="103"/>
      <c r="D147" s="103"/>
      <c r="E147" s="104"/>
      <c r="F147" s="104"/>
      <c r="G147" s="104"/>
      <c r="H147" s="104"/>
      <c r="I147" s="103"/>
      <c r="J147" s="105"/>
      <c r="K147" s="104"/>
      <c r="L147" s="104"/>
      <c r="M147" s="103"/>
      <c r="N147" s="103"/>
      <c r="O147" s="103"/>
      <c r="P147" s="103"/>
      <c r="Q147" s="103"/>
      <c r="R147" s="103"/>
      <c r="S147" s="103"/>
      <c r="T147" s="103"/>
      <c r="U147" s="103"/>
      <c r="V147" s="103"/>
      <c r="W147" s="103"/>
      <c r="X147" s="103"/>
      <c r="Y147" s="103"/>
    </row>
    <row r="148" spans="2:25" s="22" customFormat="1" x14ac:dyDescent="0.2">
      <c r="B148" s="103"/>
      <c r="C148" s="103"/>
      <c r="D148" s="103"/>
      <c r="E148" s="104"/>
      <c r="F148" s="104"/>
      <c r="G148" s="104"/>
      <c r="H148" s="104"/>
      <c r="I148" s="103"/>
      <c r="J148" s="105"/>
      <c r="K148" s="104"/>
      <c r="L148" s="104"/>
      <c r="M148" s="103"/>
      <c r="N148" s="103"/>
      <c r="O148" s="103"/>
      <c r="P148" s="103"/>
      <c r="Q148" s="103"/>
      <c r="R148" s="103"/>
      <c r="S148" s="103"/>
      <c r="T148" s="103"/>
      <c r="U148" s="103"/>
      <c r="V148" s="103"/>
      <c r="W148" s="103"/>
      <c r="X148" s="103"/>
      <c r="Y148" s="103"/>
    </row>
    <row r="149" spans="2:25" s="22" customFormat="1" x14ac:dyDescent="0.2">
      <c r="B149" s="103"/>
      <c r="C149" s="103"/>
      <c r="D149" s="103"/>
      <c r="E149" s="104"/>
      <c r="F149" s="104"/>
      <c r="G149" s="104"/>
      <c r="H149" s="104"/>
      <c r="I149" s="103"/>
      <c r="J149" s="105"/>
      <c r="K149" s="104"/>
      <c r="L149" s="104"/>
      <c r="M149" s="103"/>
      <c r="N149" s="103"/>
      <c r="O149" s="103"/>
      <c r="P149" s="103"/>
      <c r="Q149" s="103"/>
      <c r="R149" s="103"/>
      <c r="S149" s="103"/>
      <c r="T149" s="103"/>
      <c r="U149" s="103"/>
      <c r="V149" s="103"/>
      <c r="W149" s="103"/>
      <c r="X149" s="103"/>
      <c r="Y149" s="103"/>
    </row>
    <row r="150" spans="2:25" s="22" customFormat="1" x14ac:dyDescent="0.2">
      <c r="B150" s="103"/>
      <c r="C150" s="103"/>
      <c r="D150" s="103"/>
      <c r="E150" s="104"/>
      <c r="F150" s="104"/>
      <c r="G150" s="104"/>
      <c r="H150" s="104"/>
      <c r="I150" s="103"/>
      <c r="J150" s="105"/>
      <c r="K150" s="104"/>
      <c r="L150" s="104"/>
      <c r="M150" s="103"/>
      <c r="N150" s="103"/>
      <c r="O150" s="103"/>
      <c r="P150" s="103"/>
      <c r="Q150" s="103"/>
      <c r="R150" s="103"/>
      <c r="S150" s="103"/>
      <c r="T150" s="103"/>
      <c r="U150" s="103"/>
      <c r="V150" s="103"/>
      <c r="W150" s="103"/>
      <c r="X150" s="103"/>
      <c r="Y150" s="103"/>
    </row>
    <row r="151" spans="2:25" s="22" customFormat="1" x14ac:dyDescent="0.2">
      <c r="B151" s="103"/>
      <c r="C151" s="103"/>
      <c r="D151" s="103"/>
      <c r="E151" s="104"/>
      <c r="F151" s="104"/>
      <c r="G151" s="104"/>
      <c r="H151" s="104"/>
      <c r="I151" s="103"/>
      <c r="J151" s="105"/>
      <c r="K151" s="104"/>
      <c r="L151" s="104"/>
      <c r="M151" s="103"/>
      <c r="N151" s="103"/>
      <c r="O151" s="103"/>
      <c r="P151" s="103"/>
      <c r="Q151" s="103"/>
      <c r="R151" s="103"/>
      <c r="S151" s="103"/>
      <c r="T151" s="103"/>
      <c r="U151" s="103"/>
      <c r="V151" s="103"/>
      <c r="W151" s="103"/>
      <c r="X151" s="103"/>
      <c r="Y151" s="103"/>
    </row>
    <row r="152" spans="2:25" s="22" customFormat="1" x14ac:dyDescent="0.2">
      <c r="B152" s="103"/>
      <c r="C152" s="103"/>
      <c r="D152" s="103"/>
      <c r="E152" s="104"/>
      <c r="F152" s="104"/>
      <c r="G152" s="104"/>
      <c r="H152" s="104"/>
      <c r="I152" s="103"/>
      <c r="J152" s="105"/>
      <c r="K152" s="104"/>
      <c r="L152" s="104"/>
      <c r="M152" s="103"/>
      <c r="N152" s="103"/>
      <c r="O152" s="103"/>
      <c r="P152" s="103"/>
      <c r="Q152" s="103"/>
      <c r="R152" s="103"/>
      <c r="S152" s="103"/>
      <c r="T152" s="103"/>
      <c r="U152" s="103"/>
      <c r="V152" s="103"/>
      <c r="W152" s="103"/>
      <c r="X152" s="103"/>
      <c r="Y152" s="103"/>
    </row>
    <row r="153" spans="2:25" s="22" customFormat="1" x14ac:dyDescent="0.2">
      <c r="B153" s="103"/>
      <c r="C153" s="103"/>
      <c r="D153" s="103"/>
      <c r="E153" s="104"/>
      <c r="F153" s="104"/>
      <c r="G153" s="104"/>
      <c r="H153" s="104"/>
      <c r="I153" s="103"/>
      <c r="J153" s="105"/>
      <c r="K153" s="104"/>
      <c r="L153" s="104"/>
      <c r="M153" s="103"/>
      <c r="N153" s="103"/>
      <c r="O153" s="103"/>
      <c r="P153" s="103"/>
      <c r="Q153" s="103"/>
      <c r="R153" s="103"/>
      <c r="S153" s="103"/>
      <c r="T153" s="103"/>
      <c r="U153" s="103"/>
      <c r="V153" s="103"/>
      <c r="W153" s="103"/>
      <c r="X153" s="103"/>
      <c r="Y153" s="103"/>
    </row>
    <row r="154" spans="2:25" s="22" customFormat="1" x14ac:dyDescent="0.2">
      <c r="B154" s="103"/>
      <c r="C154" s="103"/>
      <c r="D154" s="103"/>
      <c r="E154" s="104"/>
      <c r="F154" s="104"/>
      <c r="G154" s="104"/>
      <c r="H154" s="104"/>
      <c r="I154" s="103"/>
      <c r="J154" s="105"/>
      <c r="K154" s="104"/>
      <c r="L154" s="104"/>
      <c r="M154" s="103"/>
      <c r="N154" s="103"/>
      <c r="O154" s="103"/>
      <c r="P154" s="103"/>
      <c r="Q154" s="103"/>
      <c r="R154" s="103"/>
      <c r="S154" s="103"/>
      <c r="T154" s="103"/>
      <c r="U154" s="103"/>
      <c r="V154" s="103"/>
      <c r="W154" s="103"/>
      <c r="X154" s="103"/>
      <c r="Y154" s="103"/>
    </row>
    <row r="155" spans="2:25" s="22" customFormat="1" x14ac:dyDescent="0.2">
      <c r="B155" s="103"/>
      <c r="C155" s="103"/>
      <c r="D155" s="103"/>
      <c r="E155" s="104"/>
      <c r="F155" s="104"/>
      <c r="G155" s="104"/>
      <c r="H155" s="104"/>
      <c r="I155" s="103"/>
      <c r="J155" s="105"/>
      <c r="K155" s="104"/>
      <c r="L155" s="104"/>
      <c r="M155" s="103"/>
      <c r="N155" s="103"/>
      <c r="O155" s="103"/>
      <c r="P155" s="103"/>
      <c r="Q155" s="103"/>
      <c r="R155" s="103"/>
      <c r="S155" s="103"/>
      <c r="T155" s="103"/>
      <c r="U155" s="103"/>
      <c r="V155" s="103"/>
      <c r="W155" s="103"/>
      <c r="X155" s="103"/>
      <c r="Y155" s="103"/>
    </row>
    <row r="156" spans="2:25" s="22" customFormat="1" x14ac:dyDescent="0.2">
      <c r="B156" s="103"/>
      <c r="C156" s="103"/>
      <c r="D156" s="103"/>
      <c r="E156" s="104"/>
      <c r="F156" s="104"/>
      <c r="G156" s="104"/>
      <c r="H156" s="104"/>
      <c r="I156" s="103"/>
      <c r="J156" s="105"/>
      <c r="K156" s="104"/>
      <c r="L156" s="104"/>
      <c r="M156" s="103"/>
      <c r="N156" s="103"/>
      <c r="O156" s="103"/>
      <c r="P156" s="103"/>
      <c r="Q156" s="103"/>
      <c r="R156" s="103"/>
      <c r="S156" s="103"/>
      <c r="T156" s="103"/>
      <c r="U156" s="103"/>
      <c r="V156" s="103"/>
      <c r="W156" s="103"/>
      <c r="X156" s="103"/>
      <c r="Y156" s="103"/>
    </row>
    <row r="157" spans="2:25" s="22" customFormat="1" x14ac:dyDescent="0.2">
      <c r="B157" s="103"/>
      <c r="C157" s="103"/>
      <c r="D157" s="103"/>
      <c r="E157" s="104"/>
      <c r="F157" s="104"/>
      <c r="G157" s="104"/>
      <c r="H157" s="104"/>
      <c r="I157" s="103"/>
      <c r="J157" s="105"/>
      <c r="K157" s="104"/>
      <c r="L157" s="104"/>
      <c r="M157" s="103"/>
      <c r="N157" s="103"/>
      <c r="O157" s="103"/>
      <c r="P157" s="103"/>
      <c r="Q157" s="103"/>
      <c r="R157" s="103"/>
      <c r="S157" s="103"/>
      <c r="T157" s="103"/>
      <c r="U157" s="103"/>
      <c r="V157" s="103"/>
      <c r="W157" s="103"/>
      <c r="X157" s="103"/>
      <c r="Y157" s="103"/>
    </row>
    <row r="158" spans="2:25" s="22" customFormat="1" x14ac:dyDescent="0.2">
      <c r="B158" s="103"/>
      <c r="C158" s="103"/>
      <c r="D158" s="103"/>
      <c r="E158" s="104"/>
      <c r="F158" s="104"/>
      <c r="G158" s="104"/>
      <c r="H158" s="104"/>
      <c r="I158" s="103"/>
      <c r="J158" s="105"/>
      <c r="K158" s="104"/>
      <c r="L158" s="104"/>
      <c r="M158" s="103"/>
      <c r="N158" s="103"/>
      <c r="O158" s="103"/>
      <c r="P158" s="103"/>
      <c r="Q158" s="103"/>
      <c r="R158" s="103"/>
      <c r="S158" s="103"/>
      <c r="T158" s="103"/>
      <c r="U158" s="103"/>
      <c r="V158" s="103"/>
      <c r="W158" s="103"/>
      <c r="X158" s="103"/>
      <c r="Y158" s="103"/>
    </row>
    <row r="159" spans="2:25" s="22" customFormat="1" x14ac:dyDescent="0.2">
      <c r="B159" s="103"/>
      <c r="C159" s="103"/>
      <c r="D159" s="103"/>
      <c r="E159" s="104"/>
      <c r="F159" s="104"/>
      <c r="G159" s="104"/>
      <c r="H159" s="104"/>
      <c r="I159" s="103"/>
      <c r="J159" s="105"/>
      <c r="K159" s="104"/>
      <c r="L159" s="104"/>
      <c r="M159" s="103"/>
      <c r="N159" s="103"/>
      <c r="O159" s="103"/>
      <c r="P159" s="103"/>
      <c r="Q159" s="103"/>
      <c r="R159" s="103"/>
      <c r="S159" s="103"/>
      <c r="T159" s="103"/>
      <c r="U159" s="103"/>
      <c r="V159" s="103"/>
      <c r="W159" s="103"/>
      <c r="X159" s="103"/>
      <c r="Y159" s="103"/>
    </row>
    <row r="160" spans="2:25" s="22" customFormat="1" x14ac:dyDescent="0.2">
      <c r="B160" s="103"/>
      <c r="C160" s="103"/>
      <c r="D160" s="103"/>
      <c r="E160" s="104"/>
      <c r="F160" s="104"/>
      <c r="G160" s="104"/>
      <c r="H160" s="104"/>
      <c r="I160" s="103"/>
      <c r="J160" s="105"/>
      <c r="K160" s="104"/>
      <c r="L160" s="104"/>
      <c r="M160" s="103"/>
      <c r="N160" s="103"/>
      <c r="O160" s="103"/>
      <c r="P160" s="103"/>
      <c r="Q160" s="103"/>
      <c r="R160" s="103"/>
      <c r="S160" s="103"/>
      <c r="T160" s="103"/>
      <c r="U160" s="103"/>
      <c r="V160" s="103"/>
      <c r="W160" s="103"/>
      <c r="X160" s="103"/>
      <c r="Y160" s="103"/>
    </row>
    <row r="161" spans="2:25" s="22" customFormat="1" x14ac:dyDescent="0.2">
      <c r="B161" s="103"/>
      <c r="C161" s="103"/>
      <c r="D161" s="103"/>
      <c r="E161" s="104"/>
      <c r="F161" s="104"/>
      <c r="G161" s="104"/>
      <c r="H161" s="104"/>
      <c r="I161" s="103"/>
      <c r="J161" s="105"/>
      <c r="K161" s="104"/>
      <c r="L161" s="104"/>
      <c r="M161" s="103"/>
      <c r="N161" s="103"/>
      <c r="O161" s="103"/>
      <c r="P161" s="103"/>
      <c r="Q161" s="103"/>
      <c r="R161" s="103"/>
      <c r="S161" s="103"/>
      <c r="T161" s="103"/>
      <c r="U161" s="103"/>
      <c r="V161" s="103"/>
      <c r="W161" s="103"/>
      <c r="X161" s="103"/>
      <c r="Y161" s="103"/>
    </row>
    <row r="162" spans="2:25" s="22" customFormat="1" x14ac:dyDescent="0.2">
      <c r="B162" s="103"/>
      <c r="C162" s="103"/>
      <c r="D162" s="103"/>
      <c r="E162" s="104"/>
      <c r="F162" s="104"/>
      <c r="G162" s="104"/>
      <c r="H162" s="104"/>
      <c r="I162" s="103"/>
      <c r="J162" s="105"/>
      <c r="K162" s="104"/>
      <c r="L162" s="104"/>
      <c r="M162" s="103"/>
      <c r="N162" s="103"/>
      <c r="O162" s="103"/>
      <c r="P162" s="103"/>
      <c r="Q162" s="103"/>
      <c r="R162" s="103"/>
      <c r="S162" s="103"/>
      <c r="T162" s="103"/>
      <c r="U162" s="103"/>
      <c r="V162" s="103"/>
      <c r="W162" s="103"/>
      <c r="X162" s="103"/>
      <c r="Y162" s="103"/>
    </row>
  </sheetData>
  <mergeCells count="201">
    <mergeCell ref="C3:C8"/>
    <mergeCell ref="D3:D8"/>
    <mergeCell ref="F3:F8"/>
    <mergeCell ref="C55:C62"/>
    <mergeCell ref="D55:D62"/>
    <mergeCell ref="F55:F62"/>
    <mergeCell ref="F37:F42"/>
    <mergeCell ref="C9:C26"/>
    <mergeCell ref="D9:D10"/>
    <mergeCell ref="E55:E62"/>
    <mergeCell ref="E3:E8"/>
    <mergeCell ref="E12:E20"/>
    <mergeCell ref="E21:E26"/>
    <mergeCell ref="C27:C42"/>
    <mergeCell ref="D27:D32"/>
    <mergeCell ref="F27:F32"/>
    <mergeCell ref="D33:D36"/>
    <mergeCell ref="F33:F36"/>
    <mergeCell ref="E9:E10"/>
    <mergeCell ref="F9:F10"/>
    <mergeCell ref="G9:G10"/>
    <mergeCell ref="H9:H10"/>
    <mergeCell ref="I9:I10"/>
    <mergeCell ref="B1:C1"/>
    <mergeCell ref="E1:AB1"/>
    <mergeCell ref="K2:L2"/>
    <mergeCell ref="Y3:Y8"/>
    <mergeCell ref="AA3:AA8"/>
    <mergeCell ref="J5:J6"/>
    <mergeCell ref="J7:J8"/>
    <mergeCell ref="AA9:AA10"/>
    <mergeCell ref="J9:J10"/>
    <mergeCell ref="V9:V10"/>
    <mergeCell ref="W9:W10"/>
    <mergeCell ref="X9:X10"/>
    <mergeCell ref="Z3:Z78"/>
    <mergeCell ref="G3:G8"/>
    <mergeCell ref="G55:G62"/>
    <mergeCell ref="H3:H8"/>
    <mergeCell ref="I3:I8"/>
    <mergeCell ref="I11:I20"/>
    <mergeCell ref="Y9:Y10"/>
    <mergeCell ref="D37:D42"/>
    <mergeCell ref="J13:J14"/>
    <mergeCell ref="J15:J16"/>
    <mergeCell ref="J17:J18"/>
    <mergeCell ref="J19:J20"/>
    <mergeCell ref="I27:I32"/>
    <mergeCell ref="J31:J32"/>
    <mergeCell ref="F21:F26"/>
    <mergeCell ref="G21:G26"/>
    <mergeCell ref="H21:H26"/>
    <mergeCell ref="H11:H20"/>
    <mergeCell ref="G27:G32"/>
    <mergeCell ref="H27:H32"/>
    <mergeCell ref="J11:J12"/>
    <mergeCell ref="E27:E32"/>
    <mergeCell ref="J27:J28"/>
    <mergeCell ref="D11:D20"/>
    <mergeCell ref="F11:F20"/>
    <mergeCell ref="G11:G20"/>
    <mergeCell ref="D21:D26"/>
    <mergeCell ref="I21:I26"/>
    <mergeCell ref="J21:J22"/>
    <mergeCell ref="J25:J26"/>
    <mergeCell ref="V21:V26"/>
    <mergeCell ref="W21:W26"/>
    <mergeCell ref="X21:X26"/>
    <mergeCell ref="J23:J24"/>
    <mergeCell ref="AC1:AC2"/>
    <mergeCell ref="W11:W20"/>
    <mergeCell ref="J3:J4"/>
    <mergeCell ref="V3:V8"/>
    <mergeCell ref="W3:W8"/>
    <mergeCell ref="X3:X8"/>
    <mergeCell ref="Y11:Y20"/>
    <mergeCell ref="E33:E36"/>
    <mergeCell ref="AC33:AC36"/>
    <mergeCell ref="AA63:AA72"/>
    <mergeCell ref="J65:J66"/>
    <mergeCell ref="J69:J70"/>
    <mergeCell ref="J71:J72"/>
    <mergeCell ref="X63:X72"/>
    <mergeCell ref="Y63:Y72"/>
    <mergeCell ref="J55:J56"/>
    <mergeCell ref="V55:V62"/>
    <mergeCell ref="W55:W62"/>
    <mergeCell ref="X55:X62"/>
    <mergeCell ref="Y55:Y62"/>
    <mergeCell ref="H55:H62"/>
    <mergeCell ref="I55:I62"/>
    <mergeCell ref="V37:V42"/>
    <mergeCell ref="W37:W42"/>
    <mergeCell ref="I33:I36"/>
    <mergeCell ref="X33:X36"/>
    <mergeCell ref="G33:G36"/>
    <mergeCell ref="H33:H36"/>
    <mergeCell ref="V27:V32"/>
    <mergeCell ref="V33:V36"/>
    <mergeCell ref="W33:W36"/>
    <mergeCell ref="Y33:Y36"/>
    <mergeCell ref="J33:J34"/>
    <mergeCell ref="J35:J36"/>
    <mergeCell ref="AC37:AC42"/>
    <mergeCell ref="AC9:AC10"/>
    <mergeCell ref="AC11:AC20"/>
    <mergeCell ref="AC21:AC26"/>
    <mergeCell ref="J39:J40"/>
    <mergeCell ref="AC27:AC32"/>
    <mergeCell ref="J29:J30"/>
    <mergeCell ref="W27:W32"/>
    <mergeCell ref="X27:X32"/>
    <mergeCell ref="Y27:Y32"/>
    <mergeCell ref="V11:V20"/>
    <mergeCell ref="AC55:AC62"/>
    <mergeCell ref="AC63:AC72"/>
    <mergeCell ref="X37:X42"/>
    <mergeCell ref="Y37:Y42"/>
    <mergeCell ref="AB3:AB78"/>
    <mergeCell ref="AA11:AA26"/>
    <mergeCell ref="Y21:Y26"/>
    <mergeCell ref="AA55:AA62"/>
    <mergeCell ref="X73:X76"/>
    <mergeCell ref="Y73:Y76"/>
    <mergeCell ref="AC3:AC8"/>
    <mergeCell ref="X11:X20"/>
    <mergeCell ref="AA27:AA36"/>
    <mergeCell ref="W43:W52"/>
    <mergeCell ref="X43:X52"/>
    <mergeCell ref="Y43:Y52"/>
    <mergeCell ref="AA37:AA54"/>
    <mergeCell ref="W53:W54"/>
    <mergeCell ref="H43:H52"/>
    <mergeCell ref="I43:I52"/>
    <mergeCell ref="J43:J44"/>
    <mergeCell ref="J45:J46"/>
    <mergeCell ref="I53:I54"/>
    <mergeCell ref="J47:J48"/>
    <mergeCell ref="J49:J50"/>
    <mergeCell ref="J51:J52"/>
    <mergeCell ref="J53:J54"/>
    <mergeCell ref="H53:H54"/>
    <mergeCell ref="X53:X54"/>
    <mergeCell ref="Y53:Y54"/>
    <mergeCell ref="AD3:AD8"/>
    <mergeCell ref="G37:G42"/>
    <mergeCell ref="J67:J68"/>
    <mergeCell ref="A3:A78"/>
    <mergeCell ref="B3:B78"/>
    <mergeCell ref="I63:I72"/>
    <mergeCell ref="J63:J64"/>
    <mergeCell ref="V63:V72"/>
    <mergeCell ref="W63:W72"/>
    <mergeCell ref="I37:I42"/>
    <mergeCell ref="J41:J42"/>
    <mergeCell ref="E37:E42"/>
    <mergeCell ref="C63:C72"/>
    <mergeCell ref="D63:D72"/>
    <mergeCell ref="F63:F72"/>
    <mergeCell ref="G63:G72"/>
    <mergeCell ref="AC73:AC74"/>
    <mergeCell ref="J73:J74"/>
    <mergeCell ref="J57:J58"/>
    <mergeCell ref="J59:J60"/>
    <mergeCell ref="J61:J62"/>
    <mergeCell ref="J37:J38"/>
    <mergeCell ref="H37:H42"/>
    <mergeCell ref="H63:H72"/>
    <mergeCell ref="E63:E72"/>
    <mergeCell ref="V53:V54"/>
    <mergeCell ref="H77:H78"/>
    <mergeCell ref="F73:F76"/>
    <mergeCell ref="F77:F78"/>
    <mergeCell ref="V73:V76"/>
    <mergeCell ref="V77:V78"/>
    <mergeCell ref="C43:C54"/>
    <mergeCell ref="D43:D52"/>
    <mergeCell ref="D53:D54"/>
    <mergeCell ref="E43:E52"/>
    <mergeCell ref="E53:E54"/>
    <mergeCell ref="F43:F52"/>
    <mergeCell ref="F53:F54"/>
    <mergeCell ref="G43:G52"/>
    <mergeCell ref="G53:G54"/>
    <mergeCell ref="J75:J76"/>
    <mergeCell ref="J77:J78"/>
    <mergeCell ref="C73:C78"/>
    <mergeCell ref="D73:D78"/>
    <mergeCell ref="V43:V52"/>
    <mergeCell ref="W77:W78"/>
    <mergeCell ref="X77:X78"/>
    <mergeCell ref="Y77:Y78"/>
    <mergeCell ref="AA73:AA78"/>
    <mergeCell ref="E73:E76"/>
    <mergeCell ref="E77:E78"/>
    <mergeCell ref="G73:G76"/>
    <mergeCell ref="H73:H76"/>
    <mergeCell ref="I73:I76"/>
    <mergeCell ref="I77:I78"/>
    <mergeCell ref="G77:G78"/>
    <mergeCell ref="W73:W76"/>
  </mergeCells>
  <conditionalFormatting sqref="Q86:T86">
    <cfRule type="iconSet" priority="1">
      <iconSet iconSet="3Symbols">
        <cfvo type="percent" val="0"/>
        <cfvo type="percent" val="33"/>
        <cfvo type="percent" val="67"/>
      </iconSet>
    </cfRule>
  </conditionalFormatting>
  <pageMargins left="0.70866141732283472" right="0.70866141732283472" top="0.74803149606299213" bottom="0.74803149606299213" header="0.31496062992125984" footer="0.31496062992125984"/>
  <pageSetup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AT178"/>
  <sheetViews>
    <sheetView zoomScale="80" zoomScaleNormal="80" workbookViewId="0">
      <pane xSplit="5" ySplit="2" topLeftCell="F48" activePane="bottomRight" state="frozen"/>
      <selection pane="topRight" activeCell="G1" sqref="G1"/>
      <selection pane="bottomLeft" activeCell="A3" sqref="A3"/>
      <selection pane="bottomRight" activeCell="F55" sqref="F55"/>
    </sheetView>
  </sheetViews>
  <sheetFormatPr baseColWidth="10" defaultColWidth="9.140625" defaultRowHeight="15" x14ac:dyDescent="0.25"/>
  <cols>
    <col min="1" max="1" width="10.85546875" customWidth="1"/>
    <col min="2" max="2" width="16.28515625" customWidth="1"/>
    <col min="3" max="3" width="28.28515625" customWidth="1"/>
    <col min="4" max="4" width="24.85546875" customWidth="1"/>
    <col min="5" max="5" width="34.28515625" customWidth="1"/>
    <col min="6" max="6" width="11" customWidth="1"/>
    <col min="7" max="7" width="25.28515625" customWidth="1"/>
    <col min="8" max="8" width="19.7109375" customWidth="1"/>
    <col min="9" max="9" width="11.85546875" customWidth="1"/>
    <col min="10" max="10" width="46.5703125" customWidth="1"/>
    <col min="17" max="17" width="10" style="8" customWidth="1"/>
    <col min="18" max="18" width="10.42578125" style="8" bestFit="1" customWidth="1"/>
    <col min="19" max="25" width="10" style="8" customWidth="1"/>
    <col min="26" max="26" width="11.85546875" style="23" customWidth="1"/>
    <col min="27" max="27" width="16.28515625" style="23" customWidth="1"/>
    <col min="28" max="28" width="14.28515625" style="23" customWidth="1"/>
    <col min="29" max="46" width="9.140625" style="23"/>
  </cols>
  <sheetData>
    <row r="1" spans="1:46" ht="33.75" customHeight="1" x14ac:dyDescent="0.25">
      <c r="A1" s="55" t="s">
        <v>0</v>
      </c>
      <c r="B1" s="504" t="s">
        <v>1</v>
      </c>
      <c r="C1" s="504"/>
      <c r="D1" s="55" t="s">
        <v>52</v>
      </c>
      <c r="E1" s="505"/>
      <c r="F1" s="505"/>
      <c r="G1" s="505"/>
      <c r="H1" s="505"/>
      <c r="I1" s="505"/>
      <c r="J1" s="505"/>
      <c r="K1" s="505"/>
      <c r="L1" s="505"/>
      <c r="M1" s="505"/>
      <c r="N1" s="505"/>
      <c r="O1" s="505"/>
      <c r="P1" s="505"/>
      <c r="Q1" s="505"/>
      <c r="R1" s="505"/>
      <c r="S1" s="505"/>
      <c r="T1" s="505"/>
      <c r="U1" s="505"/>
      <c r="V1" s="505"/>
      <c r="W1" s="505"/>
      <c r="X1" s="505"/>
      <c r="Y1" s="505"/>
      <c r="Z1" s="505"/>
      <c r="AA1" s="505"/>
      <c r="AB1" s="506"/>
    </row>
    <row r="2" spans="1:46" s="18" customFormat="1" ht="58.5" customHeight="1" x14ac:dyDescent="0.2">
      <c r="A2" s="74" t="s">
        <v>3</v>
      </c>
      <c r="B2" s="74" t="s">
        <v>4</v>
      </c>
      <c r="C2" s="74" t="s">
        <v>53</v>
      </c>
      <c r="D2" s="57" t="s">
        <v>6</v>
      </c>
      <c r="E2" s="276" t="s">
        <v>571</v>
      </c>
      <c r="F2" s="106" t="s">
        <v>7</v>
      </c>
      <c r="G2" s="75" t="s">
        <v>8</v>
      </c>
      <c r="H2" s="75" t="s">
        <v>9</v>
      </c>
      <c r="I2" s="76" t="s">
        <v>10</v>
      </c>
      <c r="J2" s="75" t="s">
        <v>11</v>
      </c>
      <c r="K2" s="507" t="s">
        <v>12</v>
      </c>
      <c r="L2" s="507"/>
      <c r="M2" s="77">
        <v>45352</v>
      </c>
      <c r="N2" s="77">
        <v>45444</v>
      </c>
      <c r="O2" s="77">
        <v>45536</v>
      </c>
      <c r="P2" s="77">
        <v>45627</v>
      </c>
      <c r="Q2" s="136" t="s">
        <v>13</v>
      </c>
      <c r="R2" s="136" t="s">
        <v>14</v>
      </c>
      <c r="S2" s="136" t="s">
        <v>15</v>
      </c>
      <c r="T2" s="136" t="s">
        <v>16</v>
      </c>
      <c r="U2" s="136" t="s">
        <v>17</v>
      </c>
      <c r="V2" s="136" t="s">
        <v>18</v>
      </c>
      <c r="W2" s="136" t="s">
        <v>19</v>
      </c>
      <c r="X2" s="136" t="s">
        <v>20</v>
      </c>
      <c r="Y2" s="136" t="s">
        <v>21</v>
      </c>
      <c r="Z2" s="92" t="s">
        <v>54</v>
      </c>
      <c r="AA2" s="93" t="s">
        <v>23</v>
      </c>
      <c r="AB2" s="94" t="s">
        <v>24</v>
      </c>
      <c r="AC2" s="25"/>
      <c r="AD2" s="25"/>
      <c r="AE2" s="25"/>
      <c r="AF2" s="25"/>
      <c r="AG2" s="25"/>
      <c r="AH2" s="25"/>
      <c r="AI2" s="25"/>
      <c r="AJ2" s="25"/>
      <c r="AK2" s="25"/>
      <c r="AL2" s="25"/>
      <c r="AM2" s="25"/>
      <c r="AN2" s="25"/>
      <c r="AO2" s="25"/>
      <c r="AP2" s="25"/>
      <c r="AQ2" s="25"/>
      <c r="AR2" s="25"/>
      <c r="AS2" s="25"/>
      <c r="AT2" s="25"/>
    </row>
    <row r="3" spans="1:46" s="18" customFormat="1" ht="28.9" customHeight="1" x14ac:dyDescent="0.2">
      <c r="A3" s="532"/>
      <c r="B3" s="537" t="s">
        <v>922</v>
      </c>
      <c r="C3" s="535" t="s">
        <v>1081</v>
      </c>
      <c r="D3" s="535" t="s">
        <v>1082</v>
      </c>
      <c r="E3" s="548" t="s">
        <v>923</v>
      </c>
      <c r="F3" s="546">
        <v>14</v>
      </c>
      <c r="G3" s="516" t="s">
        <v>1083</v>
      </c>
      <c r="H3" s="516" t="s">
        <v>1036</v>
      </c>
      <c r="I3" s="540">
        <v>0</v>
      </c>
      <c r="J3" s="544" t="s">
        <v>1069</v>
      </c>
      <c r="K3" s="158">
        <v>0.2</v>
      </c>
      <c r="L3" s="337" t="s">
        <v>30</v>
      </c>
      <c r="M3" s="338">
        <v>0.1</v>
      </c>
      <c r="N3" s="338">
        <v>1</v>
      </c>
      <c r="O3" s="338">
        <v>1</v>
      </c>
      <c r="P3" s="338">
        <v>1</v>
      </c>
      <c r="Q3" s="339">
        <f>+SUM(M3:M3)*K3</f>
        <v>2.0000000000000004E-2</v>
      </c>
      <c r="R3" s="6">
        <f>+SUM(N3:N3)*K3</f>
        <v>0.2</v>
      </c>
      <c r="S3" s="6">
        <f>+SUM(O3:O3)*K3</f>
        <v>0.2</v>
      </c>
      <c r="T3" s="6">
        <f>+SUM(P3:P3)*K3</f>
        <v>0.2</v>
      </c>
      <c r="U3" s="137">
        <f>+MAX(Q3:T3)</f>
        <v>0.2</v>
      </c>
      <c r="V3" s="378">
        <v>0</v>
      </c>
      <c r="W3" s="378">
        <v>0</v>
      </c>
      <c r="X3" s="378">
        <v>0</v>
      </c>
      <c r="Y3" s="378">
        <v>0</v>
      </c>
      <c r="Z3" s="486" t="s">
        <v>691</v>
      </c>
      <c r="AA3" s="480" t="s">
        <v>940</v>
      </c>
      <c r="AB3" s="320"/>
      <c r="AC3" s="25"/>
      <c r="AD3" s="25"/>
      <c r="AE3" s="25"/>
      <c r="AF3" s="25"/>
      <c r="AG3" s="25"/>
      <c r="AH3" s="25"/>
      <c r="AI3" s="25"/>
      <c r="AJ3" s="25"/>
      <c r="AK3" s="25"/>
      <c r="AL3" s="25"/>
      <c r="AM3" s="25"/>
      <c r="AN3" s="25"/>
      <c r="AO3" s="25"/>
      <c r="AP3" s="25"/>
      <c r="AQ3" s="25"/>
      <c r="AR3" s="25"/>
      <c r="AS3" s="25"/>
      <c r="AT3" s="25"/>
    </row>
    <row r="4" spans="1:46" s="18" customFormat="1" ht="23.45" customHeight="1" x14ac:dyDescent="0.2">
      <c r="A4" s="533"/>
      <c r="B4" s="538"/>
      <c r="C4" s="536"/>
      <c r="D4" s="536"/>
      <c r="E4" s="549"/>
      <c r="F4" s="547"/>
      <c r="G4" s="517"/>
      <c r="H4" s="517"/>
      <c r="I4" s="541"/>
      <c r="J4" s="545"/>
      <c r="K4" s="161">
        <v>0.2</v>
      </c>
      <c r="L4" s="160" t="s">
        <v>33</v>
      </c>
      <c r="M4" s="80">
        <v>0</v>
      </c>
      <c r="N4" s="80">
        <v>0</v>
      </c>
      <c r="O4" s="80">
        <v>0</v>
      </c>
      <c r="P4" s="80">
        <v>0</v>
      </c>
      <c r="Q4" s="153">
        <f t="shared" ref="Q4:Q7" si="0">+SUM(M4:M4)*K4</f>
        <v>0</v>
      </c>
      <c r="R4" s="153">
        <f t="shared" ref="R4:R7" si="1">+SUM(N4:N4)*K4</f>
        <v>0</v>
      </c>
      <c r="S4" s="153">
        <f t="shared" ref="S4:S7" si="2">+SUM(O4:O4)*K4</f>
        <v>0</v>
      </c>
      <c r="T4" s="153">
        <f t="shared" ref="T4:T7" si="3">+SUM(P4:P4)*K4</f>
        <v>0</v>
      </c>
      <c r="U4" s="154">
        <f t="shared" ref="U4:U7" si="4">+MAX(Q4:T4)</f>
        <v>0</v>
      </c>
      <c r="V4" s="358"/>
      <c r="W4" s="358"/>
      <c r="X4" s="358"/>
      <c r="Y4" s="358"/>
      <c r="Z4" s="487"/>
      <c r="AA4" s="481"/>
      <c r="AB4" s="321"/>
      <c r="AC4" s="25"/>
      <c r="AD4" s="25"/>
      <c r="AE4" s="25"/>
      <c r="AF4" s="25"/>
      <c r="AG4" s="25"/>
      <c r="AH4" s="25"/>
      <c r="AI4" s="25"/>
      <c r="AJ4" s="25"/>
      <c r="AK4" s="25"/>
      <c r="AL4" s="25"/>
      <c r="AM4" s="25"/>
      <c r="AN4" s="25"/>
      <c r="AO4" s="25"/>
      <c r="AP4" s="25"/>
      <c r="AQ4" s="25"/>
      <c r="AR4" s="25"/>
      <c r="AS4" s="25"/>
      <c r="AT4" s="25"/>
    </row>
    <row r="5" spans="1:46" s="18" customFormat="1" ht="28.9" customHeight="1" x14ac:dyDescent="0.2">
      <c r="A5" s="533"/>
      <c r="B5" s="538"/>
      <c r="C5" s="536"/>
      <c r="D5" s="536"/>
      <c r="E5" s="549"/>
      <c r="F5" s="547"/>
      <c r="G5" s="517"/>
      <c r="H5" s="517"/>
      <c r="I5" s="541"/>
      <c r="J5" s="544" t="s">
        <v>1030</v>
      </c>
      <c r="K5" s="158">
        <v>0.3</v>
      </c>
      <c r="L5" s="337" t="s">
        <v>30</v>
      </c>
      <c r="M5" s="338">
        <v>0</v>
      </c>
      <c r="N5" s="338">
        <v>0</v>
      </c>
      <c r="O5" s="338">
        <v>0</v>
      </c>
      <c r="P5" s="338">
        <v>1</v>
      </c>
      <c r="Q5" s="6">
        <f t="shared" si="0"/>
        <v>0</v>
      </c>
      <c r="R5" s="6">
        <f t="shared" si="1"/>
        <v>0</v>
      </c>
      <c r="S5" s="6">
        <f t="shared" si="2"/>
        <v>0</v>
      </c>
      <c r="T5" s="6">
        <f t="shared" si="3"/>
        <v>0.3</v>
      </c>
      <c r="U5" s="137">
        <f t="shared" si="4"/>
        <v>0.3</v>
      </c>
      <c r="V5" s="358"/>
      <c r="W5" s="358"/>
      <c r="X5" s="358"/>
      <c r="Y5" s="358"/>
      <c r="Z5" s="487"/>
      <c r="AA5" s="481"/>
      <c r="AB5" s="321"/>
      <c r="AC5" s="25"/>
      <c r="AD5" s="25"/>
      <c r="AE5" s="25"/>
      <c r="AF5" s="25"/>
      <c r="AG5" s="25"/>
      <c r="AH5" s="25"/>
      <c r="AI5" s="25"/>
      <c r="AJ5" s="25"/>
      <c r="AK5" s="25"/>
      <c r="AL5" s="25"/>
      <c r="AM5" s="25"/>
      <c r="AN5" s="25"/>
      <c r="AO5" s="25"/>
      <c r="AP5" s="25"/>
      <c r="AQ5" s="25"/>
      <c r="AR5" s="25"/>
      <c r="AS5" s="25"/>
      <c r="AT5" s="25"/>
    </row>
    <row r="6" spans="1:46" s="18" customFormat="1" ht="22.15" customHeight="1" x14ac:dyDescent="0.2">
      <c r="A6" s="533"/>
      <c r="B6" s="538"/>
      <c r="C6" s="536"/>
      <c r="D6" s="536"/>
      <c r="E6" s="549"/>
      <c r="F6" s="547"/>
      <c r="G6" s="517"/>
      <c r="H6" s="517"/>
      <c r="I6" s="541"/>
      <c r="J6" s="545"/>
      <c r="K6" s="161">
        <v>0.3</v>
      </c>
      <c r="L6" s="160" t="s">
        <v>33</v>
      </c>
      <c r="M6" s="80">
        <v>0</v>
      </c>
      <c r="N6" s="80">
        <v>0</v>
      </c>
      <c r="O6" s="80">
        <v>0</v>
      </c>
      <c r="P6" s="80">
        <v>0</v>
      </c>
      <c r="Q6" s="153">
        <f t="shared" si="0"/>
        <v>0</v>
      </c>
      <c r="R6" s="153">
        <f t="shared" si="1"/>
        <v>0</v>
      </c>
      <c r="S6" s="153">
        <f t="shared" si="2"/>
        <v>0</v>
      </c>
      <c r="T6" s="153">
        <f t="shared" si="3"/>
        <v>0</v>
      </c>
      <c r="U6" s="154">
        <f t="shared" si="4"/>
        <v>0</v>
      </c>
      <c r="V6" s="358"/>
      <c r="W6" s="358"/>
      <c r="X6" s="358"/>
      <c r="Y6" s="358"/>
      <c r="Z6" s="487"/>
      <c r="AA6" s="481"/>
      <c r="AB6" s="321"/>
      <c r="AC6" s="25"/>
      <c r="AD6" s="25"/>
      <c r="AE6" s="25"/>
      <c r="AF6" s="25"/>
      <c r="AG6" s="25"/>
      <c r="AH6" s="25"/>
      <c r="AI6" s="25"/>
      <c r="AJ6" s="25"/>
      <c r="AK6" s="25"/>
      <c r="AL6" s="25"/>
      <c r="AM6" s="25"/>
      <c r="AN6" s="25"/>
      <c r="AO6" s="25"/>
      <c r="AP6" s="25"/>
      <c r="AQ6" s="25"/>
      <c r="AR6" s="25"/>
      <c r="AS6" s="25"/>
      <c r="AT6" s="25"/>
    </row>
    <row r="7" spans="1:46" s="18" customFormat="1" ht="33.6" customHeight="1" x14ac:dyDescent="0.2">
      <c r="A7" s="533"/>
      <c r="B7" s="538"/>
      <c r="C7" s="536"/>
      <c r="D7" s="536"/>
      <c r="E7" s="514" t="s">
        <v>1070</v>
      </c>
      <c r="F7" s="546">
        <v>15</v>
      </c>
      <c r="G7" s="516" t="s">
        <v>1035</v>
      </c>
      <c r="H7" s="516" t="s">
        <v>1034</v>
      </c>
      <c r="I7" s="540">
        <v>0</v>
      </c>
      <c r="J7" s="542" t="s">
        <v>1071</v>
      </c>
      <c r="K7" s="158">
        <v>0.3</v>
      </c>
      <c r="L7" s="337" t="s">
        <v>30</v>
      </c>
      <c r="M7" s="338">
        <v>0</v>
      </c>
      <c r="N7" s="338">
        <v>0.5</v>
      </c>
      <c r="O7" s="338">
        <v>0.5</v>
      </c>
      <c r="P7" s="338">
        <v>1</v>
      </c>
      <c r="Q7" s="6">
        <f t="shared" si="0"/>
        <v>0</v>
      </c>
      <c r="R7" s="6">
        <f t="shared" si="1"/>
        <v>0.15</v>
      </c>
      <c r="S7" s="6">
        <f t="shared" si="2"/>
        <v>0.15</v>
      </c>
      <c r="T7" s="6">
        <f t="shared" si="3"/>
        <v>0.3</v>
      </c>
      <c r="U7" s="137">
        <f t="shared" si="4"/>
        <v>0.3</v>
      </c>
      <c r="V7" s="358"/>
      <c r="W7" s="358"/>
      <c r="X7" s="358"/>
      <c r="Y7" s="358"/>
      <c r="Z7" s="487"/>
      <c r="AA7" s="481"/>
      <c r="AB7" s="321"/>
      <c r="AC7" s="25"/>
      <c r="AD7" s="25"/>
      <c r="AE7" s="25"/>
      <c r="AF7" s="25"/>
      <c r="AG7" s="25"/>
      <c r="AH7" s="25"/>
      <c r="AI7" s="25"/>
      <c r="AJ7" s="25"/>
      <c r="AK7" s="25"/>
      <c r="AL7" s="25"/>
      <c r="AM7" s="25"/>
      <c r="AN7" s="25"/>
      <c r="AO7" s="25"/>
      <c r="AP7" s="25"/>
      <c r="AQ7" s="25"/>
      <c r="AR7" s="25"/>
      <c r="AS7" s="25"/>
      <c r="AT7" s="25"/>
    </row>
    <row r="8" spans="1:46" s="18" customFormat="1" ht="28.15" customHeight="1" x14ac:dyDescent="0.2">
      <c r="A8" s="533"/>
      <c r="B8" s="538"/>
      <c r="C8" s="536"/>
      <c r="D8" s="536"/>
      <c r="E8" s="515"/>
      <c r="F8" s="547"/>
      <c r="G8" s="517"/>
      <c r="H8" s="517"/>
      <c r="I8" s="541"/>
      <c r="J8" s="543"/>
      <c r="K8" s="161">
        <v>0.3</v>
      </c>
      <c r="L8" s="160" t="s">
        <v>33</v>
      </c>
      <c r="M8" s="80">
        <v>0.3</v>
      </c>
      <c r="N8" s="80">
        <v>1</v>
      </c>
      <c r="O8" s="80">
        <v>1</v>
      </c>
      <c r="P8" s="80">
        <v>0</v>
      </c>
      <c r="Q8" s="153">
        <f t="shared" ref="Q8" si="5">+SUM(M8:M8)*K8</f>
        <v>0.09</v>
      </c>
      <c r="R8" s="153">
        <f t="shared" ref="R8" si="6">+SUM(N8:N8)*K8</f>
        <v>0.3</v>
      </c>
      <c r="S8" s="153">
        <f t="shared" ref="S8" si="7">+SUM(O8:O8)*K8</f>
        <v>0.3</v>
      </c>
      <c r="T8" s="153">
        <f t="shared" ref="T8" si="8">+SUM(P8:P8)*K8</f>
        <v>0</v>
      </c>
      <c r="U8" s="154">
        <f t="shared" ref="U8" si="9">+MAX(Q8:T8)</f>
        <v>0.3</v>
      </c>
      <c r="V8" s="358"/>
      <c r="W8" s="358"/>
      <c r="X8" s="358"/>
      <c r="Y8" s="358"/>
      <c r="Z8" s="487"/>
      <c r="AA8" s="481"/>
      <c r="AB8" s="321"/>
      <c r="AC8" s="25"/>
      <c r="AD8" s="25"/>
      <c r="AE8" s="25"/>
      <c r="AF8" s="25"/>
      <c r="AG8" s="25"/>
      <c r="AH8" s="25"/>
      <c r="AI8" s="25"/>
      <c r="AJ8" s="25"/>
      <c r="AK8" s="25"/>
      <c r="AL8" s="25"/>
      <c r="AM8" s="25"/>
      <c r="AN8" s="25"/>
      <c r="AO8" s="25"/>
      <c r="AP8" s="25"/>
      <c r="AQ8" s="25"/>
      <c r="AR8" s="25"/>
      <c r="AS8" s="25"/>
      <c r="AT8" s="25"/>
    </row>
    <row r="9" spans="1:46" ht="33" customHeight="1" x14ac:dyDescent="0.25">
      <c r="A9" s="533"/>
      <c r="B9" s="538"/>
      <c r="C9" s="550" t="s">
        <v>989</v>
      </c>
      <c r="D9" s="496" t="s">
        <v>939</v>
      </c>
      <c r="E9" s="514" t="s">
        <v>1072</v>
      </c>
      <c r="F9" s="514">
        <v>16</v>
      </c>
      <c r="G9" s="516" t="s">
        <v>1073</v>
      </c>
      <c r="H9" s="498" t="s">
        <v>1084</v>
      </c>
      <c r="I9" s="512">
        <v>0</v>
      </c>
      <c r="J9" s="513" t="s">
        <v>1085</v>
      </c>
      <c r="K9" s="158">
        <v>0.5</v>
      </c>
      <c r="L9" s="337" t="s">
        <v>30</v>
      </c>
      <c r="M9" s="338">
        <v>0</v>
      </c>
      <c r="N9" s="338">
        <v>0.33</v>
      </c>
      <c r="O9" s="338">
        <v>0.66</v>
      </c>
      <c r="P9" s="338">
        <v>1</v>
      </c>
      <c r="Q9" s="6">
        <f t="shared" ref="Q9:Q48" si="10">+SUM(M9:M9)*K9</f>
        <v>0</v>
      </c>
      <c r="R9" s="6">
        <f t="shared" ref="R9:R48" si="11">+SUM(N9:N9)*K9</f>
        <v>0.16500000000000001</v>
      </c>
      <c r="S9" s="6">
        <f t="shared" ref="S9:S48" si="12">+SUM(O9:O9)*K9</f>
        <v>0.33</v>
      </c>
      <c r="T9" s="6">
        <f t="shared" ref="T9:T48" si="13">+SUM(P9:P9)*K9</f>
        <v>0.5</v>
      </c>
      <c r="U9" s="137">
        <f t="shared" ref="U9:U48" si="14">+MAX(Q9:T9)</f>
        <v>0.5</v>
      </c>
      <c r="V9" s="378">
        <v>0</v>
      </c>
      <c r="W9" s="378">
        <v>0</v>
      </c>
      <c r="X9" s="378">
        <v>0</v>
      </c>
      <c r="Y9" s="378">
        <v>0</v>
      </c>
      <c r="Z9" s="487"/>
      <c r="AA9" s="480" t="s">
        <v>1074</v>
      </c>
      <c r="AB9" s="508"/>
    </row>
    <row r="10" spans="1:46" ht="42" customHeight="1" x14ac:dyDescent="0.25">
      <c r="A10" s="533"/>
      <c r="B10" s="538"/>
      <c r="C10" s="519"/>
      <c r="D10" s="496"/>
      <c r="E10" s="515"/>
      <c r="F10" s="515"/>
      <c r="G10" s="517"/>
      <c r="H10" s="498"/>
      <c r="I10" s="498"/>
      <c r="J10" s="513"/>
      <c r="K10" s="161">
        <v>0.5</v>
      </c>
      <c r="L10" s="160" t="s">
        <v>33</v>
      </c>
      <c r="M10" s="80">
        <v>0</v>
      </c>
      <c r="N10" s="80">
        <v>0</v>
      </c>
      <c r="O10" s="80">
        <v>0</v>
      </c>
      <c r="P10" s="80">
        <v>0</v>
      </c>
      <c r="Q10" s="153">
        <f t="shared" si="10"/>
        <v>0</v>
      </c>
      <c r="R10" s="153">
        <f t="shared" si="11"/>
        <v>0</v>
      </c>
      <c r="S10" s="153">
        <f t="shared" si="12"/>
        <v>0</v>
      </c>
      <c r="T10" s="153">
        <f t="shared" si="13"/>
        <v>0</v>
      </c>
      <c r="U10" s="154">
        <f t="shared" si="14"/>
        <v>0</v>
      </c>
      <c r="V10" s="358"/>
      <c r="W10" s="358"/>
      <c r="X10" s="358"/>
      <c r="Y10" s="358"/>
      <c r="Z10" s="487"/>
      <c r="AA10" s="481"/>
      <c r="AB10" s="508"/>
    </row>
    <row r="11" spans="1:46" ht="31.9" customHeight="1" x14ac:dyDescent="0.25">
      <c r="A11" s="533"/>
      <c r="B11" s="538"/>
      <c r="C11" s="519"/>
      <c r="D11" s="518" t="s">
        <v>55</v>
      </c>
      <c r="E11" s="499" t="s">
        <v>991</v>
      </c>
      <c r="F11" s="521">
        <v>17</v>
      </c>
      <c r="G11" s="499" t="s">
        <v>990</v>
      </c>
      <c r="H11" s="499" t="s">
        <v>56</v>
      </c>
      <c r="I11" s="500">
        <f>X11</f>
        <v>0</v>
      </c>
      <c r="J11" s="494" t="s">
        <v>689</v>
      </c>
      <c r="K11" s="158">
        <v>0.25</v>
      </c>
      <c r="L11" s="78" t="s">
        <v>30</v>
      </c>
      <c r="M11" s="79">
        <v>0.3</v>
      </c>
      <c r="N11" s="79">
        <v>1</v>
      </c>
      <c r="O11" s="79">
        <v>1</v>
      </c>
      <c r="P11" s="79">
        <v>1</v>
      </c>
      <c r="Q11" s="6">
        <f t="shared" ref="Q11:Q20" si="15">+SUM(M11:M11)*K11</f>
        <v>7.4999999999999997E-2</v>
      </c>
      <c r="R11" s="6">
        <f t="shared" ref="R11:R20" si="16">+SUM(N11:N11)*K11</f>
        <v>0.25</v>
      </c>
      <c r="S11" s="6">
        <f t="shared" ref="S11:S20" si="17">+SUM(O11:O11)*K11</f>
        <v>0.25</v>
      </c>
      <c r="T11" s="6">
        <f t="shared" ref="T11:T20" si="18">+SUM(P11:P11)*K11</f>
        <v>0.25</v>
      </c>
      <c r="U11" s="137">
        <f t="shared" ref="U11:U20" si="19">+MAX(Q11:T11)</f>
        <v>0.25</v>
      </c>
      <c r="V11" s="378">
        <v>0</v>
      </c>
      <c r="W11" s="378">
        <v>0</v>
      </c>
      <c r="X11" s="378">
        <v>0</v>
      </c>
      <c r="Y11" s="378">
        <v>0</v>
      </c>
      <c r="Z11" s="487"/>
      <c r="AA11" s="482" t="s">
        <v>940</v>
      </c>
      <c r="AB11" s="508"/>
    </row>
    <row r="12" spans="1:46" ht="16.899999999999999" customHeight="1" x14ac:dyDescent="0.25">
      <c r="A12" s="533"/>
      <c r="B12" s="538"/>
      <c r="C12" s="519"/>
      <c r="D12" s="518"/>
      <c r="E12" s="499"/>
      <c r="F12" s="522"/>
      <c r="G12" s="499"/>
      <c r="H12" s="499"/>
      <c r="I12" s="499"/>
      <c r="J12" s="494"/>
      <c r="K12" s="161">
        <v>0.25</v>
      </c>
      <c r="L12" s="160" t="s">
        <v>33</v>
      </c>
      <c r="M12" s="80">
        <v>0</v>
      </c>
      <c r="N12" s="80">
        <v>0</v>
      </c>
      <c r="O12" s="80">
        <v>0</v>
      </c>
      <c r="P12" s="80">
        <v>0</v>
      </c>
      <c r="Q12" s="153">
        <f t="shared" si="15"/>
        <v>0</v>
      </c>
      <c r="R12" s="153">
        <f t="shared" si="16"/>
        <v>0</v>
      </c>
      <c r="S12" s="153">
        <f t="shared" si="17"/>
        <v>0</v>
      </c>
      <c r="T12" s="153">
        <f t="shared" si="18"/>
        <v>0</v>
      </c>
      <c r="U12" s="154">
        <f t="shared" si="19"/>
        <v>0</v>
      </c>
      <c r="V12" s="358"/>
      <c r="W12" s="358"/>
      <c r="X12" s="358"/>
      <c r="Y12" s="358"/>
      <c r="Z12" s="487"/>
      <c r="AA12" s="481"/>
      <c r="AB12" s="508"/>
    </row>
    <row r="13" spans="1:46" ht="35.450000000000003" customHeight="1" x14ac:dyDescent="0.25">
      <c r="A13" s="533"/>
      <c r="B13" s="538"/>
      <c r="C13" s="519"/>
      <c r="D13" s="518"/>
      <c r="E13" s="499"/>
      <c r="F13" s="522"/>
      <c r="G13" s="499"/>
      <c r="H13" s="499"/>
      <c r="I13" s="499"/>
      <c r="J13" s="494" t="s">
        <v>690</v>
      </c>
      <c r="K13" s="158">
        <v>0.25</v>
      </c>
      <c r="L13" s="78" t="s">
        <v>30</v>
      </c>
      <c r="M13" s="79">
        <v>0.25</v>
      </c>
      <c r="N13" s="79">
        <v>0.5</v>
      </c>
      <c r="O13" s="79">
        <v>0.75</v>
      </c>
      <c r="P13" s="79">
        <v>1</v>
      </c>
      <c r="Q13" s="6">
        <f t="shared" si="15"/>
        <v>6.25E-2</v>
      </c>
      <c r="R13" s="6">
        <f t="shared" si="16"/>
        <v>0.125</v>
      </c>
      <c r="S13" s="6">
        <f t="shared" si="17"/>
        <v>0.1875</v>
      </c>
      <c r="T13" s="6">
        <f t="shared" si="18"/>
        <v>0.25</v>
      </c>
      <c r="U13" s="137">
        <f t="shared" si="19"/>
        <v>0.25</v>
      </c>
      <c r="V13" s="358"/>
      <c r="W13" s="358"/>
      <c r="X13" s="358"/>
      <c r="Y13" s="358"/>
      <c r="Z13" s="487"/>
      <c r="AA13" s="481"/>
      <c r="AB13" s="508"/>
    </row>
    <row r="14" spans="1:46" ht="31.15" customHeight="1" x14ac:dyDescent="0.25">
      <c r="A14" s="533"/>
      <c r="B14" s="538"/>
      <c r="C14" s="519"/>
      <c r="D14" s="518"/>
      <c r="E14" s="499"/>
      <c r="F14" s="522"/>
      <c r="G14" s="499"/>
      <c r="H14" s="499"/>
      <c r="I14" s="499"/>
      <c r="J14" s="494"/>
      <c r="K14" s="161">
        <v>0.25</v>
      </c>
      <c r="L14" s="160" t="s">
        <v>33</v>
      </c>
      <c r="M14" s="80">
        <v>0</v>
      </c>
      <c r="N14" s="80">
        <v>0</v>
      </c>
      <c r="O14" s="80">
        <v>0</v>
      </c>
      <c r="P14" s="80">
        <v>0</v>
      </c>
      <c r="Q14" s="153">
        <f t="shared" si="15"/>
        <v>0</v>
      </c>
      <c r="R14" s="153">
        <f t="shared" si="16"/>
        <v>0</v>
      </c>
      <c r="S14" s="153">
        <f t="shared" si="17"/>
        <v>0</v>
      </c>
      <c r="T14" s="153">
        <f t="shared" si="18"/>
        <v>0</v>
      </c>
      <c r="U14" s="154">
        <f t="shared" si="19"/>
        <v>0</v>
      </c>
      <c r="V14" s="358"/>
      <c r="W14" s="358"/>
      <c r="X14" s="358"/>
      <c r="Y14" s="358"/>
      <c r="Z14" s="487"/>
      <c r="AA14" s="481"/>
      <c r="AB14" s="508"/>
    </row>
    <row r="15" spans="1:46" ht="31.15" customHeight="1" x14ac:dyDescent="0.25">
      <c r="A15" s="533"/>
      <c r="B15" s="538"/>
      <c r="C15" s="519"/>
      <c r="D15" s="518"/>
      <c r="E15" s="499"/>
      <c r="F15" s="522"/>
      <c r="G15" s="499"/>
      <c r="H15" s="499"/>
      <c r="I15" s="499"/>
      <c r="J15" s="494" t="s">
        <v>924</v>
      </c>
      <c r="K15" s="158">
        <v>0.25</v>
      </c>
      <c r="L15" s="78" t="s">
        <v>30</v>
      </c>
      <c r="M15" s="79">
        <v>0.25</v>
      </c>
      <c r="N15" s="79">
        <v>0.5</v>
      </c>
      <c r="O15" s="79">
        <v>0.75</v>
      </c>
      <c r="P15" s="79">
        <v>1</v>
      </c>
      <c r="Q15" s="6">
        <f t="shared" ref="Q15:Q16" si="20">+SUM(M15:M15)*K15</f>
        <v>6.25E-2</v>
      </c>
      <c r="R15" s="6">
        <f t="shared" ref="R15:R16" si="21">+SUM(N15:N15)*K15</f>
        <v>0.125</v>
      </c>
      <c r="S15" s="6">
        <f t="shared" ref="S15:S16" si="22">+SUM(O15:O15)*K15</f>
        <v>0.1875</v>
      </c>
      <c r="T15" s="6">
        <f t="shared" ref="T15:T16" si="23">+SUM(P15:P15)*K15</f>
        <v>0.25</v>
      </c>
      <c r="U15" s="137">
        <f t="shared" ref="U15:U16" si="24">+MAX(Q15:T15)</f>
        <v>0.25</v>
      </c>
      <c r="V15" s="378">
        <v>0</v>
      </c>
      <c r="W15" s="378">
        <v>0</v>
      </c>
      <c r="X15" s="378">
        <v>0</v>
      </c>
      <c r="Y15" s="378">
        <v>0</v>
      </c>
      <c r="Z15" s="488" t="s">
        <v>941</v>
      </c>
      <c r="AA15" s="483" t="s">
        <v>941</v>
      </c>
      <c r="AB15" s="508"/>
    </row>
    <row r="16" spans="1:46" ht="31.15" customHeight="1" x14ac:dyDescent="0.25">
      <c r="A16" s="533"/>
      <c r="B16" s="538"/>
      <c r="C16" s="519"/>
      <c r="D16" s="518"/>
      <c r="E16" s="499"/>
      <c r="F16" s="522"/>
      <c r="G16" s="499"/>
      <c r="H16" s="499"/>
      <c r="I16" s="499"/>
      <c r="J16" s="494"/>
      <c r="K16" s="161">
        <v>0.25</v>
      </c>
      <c r="L16" s="160" t="s">
        <v>33</v>
      </c>
      <c r="M16" s="80">
        <v>0</v>
      </c>
      <c r="N16" s="80">
        <v>0</v>
      </c>
      <c r="O16" s="80">
        <v>0</v>
      </c>
      <c r="P16" s="80">
        <v>0</v>
      </c>
      <c r="Q16" s="153">
        <f t="shared" si="20"/>
        <v>0</v>
      </c>
      <c r="R16" s="153">
        <f t="shared" si="21"/>
        <v>0</v>
      </c>
      <c r="S16" s="153">
        <f t="shared" si="22"/>
        <v>0</v>
      </c>
      <c r="T16" s="153">
        <f t="shared" si="23"/>
        <v>0</v>
      </c>
      <c r="U16" s="154">
        <f t="shared" si="24"/>
        <v>0</v>
      </c>
      <c r="V16" s="358"/>
      <c r="W16" s="358"/>
      <c r="X16" s="358"/>
      <c r="Y16" s="358"/>
      <c r="Z16" s="489"/>
      <c r="AA16" s="484"/>
      <c r="AB16" s="508"/>
    </row>
    <row r="17" spans="1:28" ht="31.9" customHeight="1" x14ac:dyDescent="0.25">
      <c r="A17" s="533"/>
      <c r="B17" s="538"/>
      <c r="C17" s="519"/>
      <c r="D17" s="518"/>
      <c r="E17" s="499"/>
      <c r="F17" s="522"/>
      <c r="G17" s="499"/>
      <c r="H17" s="499"/>
      <c r="I17" s="499"/>
      <c r="J17" s="494" t="s">
        <v>948</v>
      </c>
      <c r="K17" s="158">
        <v>0.25</v>
      </c>
      <c r="L17" s="78" t="s">
        <v>30</v>
      </c>
      <c r="M17" s="79">
        <v>0.25</v>
      </c>
      <c r="N17" s="79">
        <v>0.5</v>
      </c>
      <c r="O17" s="79">
        <v>0.75</v>
      </c>
      <c r="P17" s="79">
        <v>1</v>
      </c>
      <c r="Q17" s="6">
        <f t="shared" si="15"/>
        <v>6.25E-2</v>
      </c>
      <c r="R17" s="6">
        <f t="shared" si="16"/>
        <v>0.125</v>
      </c>
      <c r="S17" s="6">
        <f t="shared" si="17"/>
        <v>0.1875</v>
      </c>
      <c r="T17" s="6">
        <f t="shared" si="18"/>
        <v>0.25</v>
      </c>
      <c r="U17" s="137">
        <f t="shared" si="19"/>
        <v>0.25</v>
      </c>
      <c r="V17" s="358"/>
      <c r="W17" s="358"/>
      <c r="X17" s="358"/>
      <c r="Y17" s="358"/>
      <c r="Z17" s="489"/>
      <c r="AA17" s="484"/>
      <c r="AB17" s="508"/>
    </row>
    <row r="18" spans="1:28" ht="28.9" customHeight="1" x14ac:dyDescent="0.25">
      <c r="A18" s="533"/>
      <c r="B18" s="538"/>
      <c r="C18" s="519"/>
      <c r="D18" s="518"/>
      <c r="E18" s="499"/>
      <c r="F18" s="527"/>
      <c r="G18" s="499"/>
      <c r="H18" s="499"/>
      <c r="I18" s="499"/>
      <c r="J18" s="494"/>
      <c r="K18" s="161">
        <v>0.25</v>
      </c>
      <c r="L18" s="160" t="s">
        <v>33</v>
      </c>
      <c r="M18" s="80">
        <v>0</v>
      </c>
      <c r="N18" s="80">
        <v>0</v>
      </c>
      <c r="O18" s="80">
        <v>0</v>
      </c>
      <c r="P18" s="80">
        <v>0</v>
      </c>
      <c r="Q18" s="153">
        <f t="shared" si="15"/>
        <v>0</v>
      </c>
      <c r="R18" s="153">
        <f t="shared" si="16"/>
        <v>0</v>
      </c>
      <c r="S18" s="153">
        <f t="shared" si="17"/>
        <v>0</v>
      </c>
      <c r="T18" s="153">
        <f t="shared" si="18"/>
        <v>0</v>
      </c>
      <c r="U18" s="154">
        <f t="shared" si="19"/>
        <v>0</v>
      </c>
      <c r="V18" s="358"/>
      <c r="W18" s="358"/>
      <c r="X18" s="358"/>
      <c r="Y18" s="358"/>
      <c r="Z18" s="490"/>
      <c r="AA18" s="485"/>
      <c r="AB18" s="508"/>
    </row>
    <row r="19" spans="1:28" ht="43.9" customHeight="1" x14ac:dyDescent="0.25">
      <c r="A19" s="533"/>
      <c r="B19" s="538"/>
      <c r="C19" s="519"/>
      <c r="D19" s="550" t="s">
        <v>57</v>
      </c>
      <c r="E19" s="551" t="s">
        <v>1093</v>
      </c>
      <c r="F19" s="514">
        <v>18</v>
      </c>
      <c r="G19" s="514" t="s">
        <v>1095</v>
      </c>
      <c r="H19" s="514" t="s">
        <v>1096</v>
      </c>
      <c r="I19" s="555">
        <v>0</v>
      </c>
      <c r="J19" s="494" t="s">
        <v>1097</v>
      </c>
      <c r="K19" s="158">
        <v>0.25</v>
      </c>
      <c r="L19" s="78" t="s">
        <v>30</v>
      </c>
      <c r="M19" s="79">
        <v>0</v>
      </c>
      <c r="N19" s="79">
        <v>1</v>
      </c>
      <c r="O19" s="79">
        <v>1</v>
      </c>
      <c r="P19" s="79">
        <v>1</v>
      </c>
      <c r="Q19" s="336">
        <f t="shared" si="15"/>
        <v>0</v>
      </c>
      <c r="R19" s="336">
        <f t="shared" si="16"/>
        <v>0.25</v>
      </c>
      <c r="S19" s="336">
        <f t="shared" si="17"/>
        <v>0.25</v>
      </c>
      <c r="T19" s="336">
        <f t="shared" si="18"/>
        <v>0.25</v>
      </c>
      <c r="U19" s="137">
        <f t="shared" si="19"/>
        <v>0.25</v>
      </c>
      <c r="V19" s="378">
        <f>+Q20+Q22</f>
        <v>0</v>
      </c>
      <c r="W19" s="378">
        <f>+R20+R22</f>
        <v>0</v>
      </c>
      <c r="X19" s="378">
        <f>+S20+S22</f>
        <v>0</v>
      </c>
      <c r="Y19" s="378">
        <f>+T20+T22</f>
        <v>0</v>
      </c>
      <c r="Z19" s="360" t="s">
        <v>691</v>
      </c>
      <c r="AA19" s="482" t="s">
        <v>940</v>
      </c>
      <c r="AB19" s="508"/>
    </row>
    <row r="20" spans="1:28" ht="41.45" customHeight="1" x14ac:dyDescent="0.25">
      <c r="A20" s="533"/>
      <c r="B20" s="538"/>
      <c r="C20" s="519"/>
      <c r="D20" s="519"/>
      <c r="E20" s="552"/>
      <c r="F20" s="515"/>
      <c r="G20" s="515"/>
      <c r="H20" s="515"/>
      <c r="I20" s="556"/>
      <c r="J20" s="494"/>
      <c r="K20" s="161">
        <v>0.25</v>
      </c>
      <c r="L20" s="160" t="s">
        <v>33</v>
      </c>
      <c r="M20" s="80">
        <v>0</v>
      </c>
      <c r="N20" s="80">
        <v>0</v>
      </c>
      <c r="O20" s="80">
        <v>0</v>
      </c>
      <c r="P20" s="80">
        <v>0</v>
      </c>
      <c r="Q20" s="153">
        <f t="shared" si="15"/>
        <v>0</v>
      </c>
      <c r="R20" s="153">
        <f t="shared" si="16"/>
        <v>0</v>
      </c>
      <c r="S20" s="153">
        <f t="shared" si="17"/>
        <v>0</v>
      </c>
      <c r="T20" s="153">
        <f t="shared" si="18"/>
        <v>0</v>
      </c>
      <c r="U20" s="154">
        <f t="shared" si="19"/>
        <v>0</v>
      </c>
      <c r="V20" s="358"/>
      <c r="W20" s="358"/>
      <c r="X20" s="358"/>
      <c r="Y20" s="358"/>
      <c r="Z20" s="361"/>
      <c r="AA20" s="481"/>
      <c r="AB20" s="508"/>
    </row>
    <row r="21" spans="1:28" ht="34.15" customHeight="1" x14ac:dyDescent="0.25">
      <c r="A21" s="533"/>
      <c r="B21" s="538"/>
      <c r="C21" s="519"/>
      <c r="D21" s="519"/>
      <c r="E21" s="552"/>
      <c r="F21" s="515"/>
      <c r="G21" s="515"/>
      <c r="H21" s="515"/>
      <c r="I21" s="556"/>
      <c r="J21" s="494" t="s">
        <v>1098</v>
      </c>
      <c r="K21" s="158">
        <v>0.25</v>
      </c>
      <c r="L21" s="78" t="s">
        <v>30</v>
      </c>
      <c r="M21" s="79">
        <v>0</v>
      </c>
      <c r="N21" s="79">
        <v>1</v>
      </c>
      <c r="O21" s="79">
        <v>1</v>
      </c>
      <c r="P21" s="79">
        <v>1</v>
      </c>
      <c r="Q21" s="336">
        <f t="shared" ref="Q21:Q30" si="25">+SUM(M21:M21)*K21</f>
        <v>0</v>
      </c>
      <c r="R21" s="336">
        <f t="shared" ref="R21:R30" si="26">+SUM(N21:N21)*K21</f>
        <v>0.25</v>
      </c>
      <c r="S21" s="336">
        <f t="shared" ref="S21:S30" si="27">+SUM(O21:O21)*K21</f>
        <v>0.25</v>
      </c>
      <c r="T21" s="336">
        <f t="shared" ref="T21:T30" si="28">+SUM(P21:P21)*K21</f>
        <v>0.25</v>
      </c>
      <c r="U21" s="137">
        <f t="shared" ref="U21:U30" si="29">+MAX(Q21:T21)</f>
        <v>0.25</v>
      </c>
      <c r="V21" s="358"/>
      <c r="W21" s="358"/>
      <c r="X21" s="358"/>
      <c r="Y21" s="358"/>
      <c r="Z21" s="361"/>
      <c r="AA21" s="481"/>
      <c r="AB21" s="508"/>
    </row>
    <row r="22" spans="1:28" ht="34.15" customHeight="1" x14ac:dyDescent="0.25">
      <c r="A22" s="533"/>
      <c r="B22" s="538"/>
      <c r="C22" s="519"/>
      <c r="D22" s="519"/>
      <c r="E22" s="552"/>
      <c r="F22" s="515"/>
      <c r="G22" s="515"/>
      <c r="H22" s="515"/>
      <c r="I22" s="556"/>
      <c r="J22" s="494"/>
      <c r="K22" s="161">
        <v>0.25</v>
      </c>
      <c r="L22" s="160" t="s">
        <v>33</v>
      </c>
      <c r="M22" s="80">
        <v>0</v>
      </c>
      <c r="N22" s="80">
        <v>0</v>
      </c>
      <c r="O22" s="80">
        <v>0</v>
      </c>
      <c r="P22" s="80">
        <v>0</v>
      </c>
      <c r="Q22" s="153">
        <f t="shared" si="25"/>
        <v>0</v>
      </c>
      <c r="R22" s="153">
        <f t="shared" si="26"/>
        <v>0</v>
      </c>
      <c r="S22" s="153">
        <f t="shared" si="27"/>
        <v>0</v>
      </c>
      <c r="T22" s="153">
        <f t="shared" si="28"/>
        <v>0</v>
      </c>
      <c r="U22" s="154">
        <f t="shared" si="29"/>
        <v>0</v>
      </c>
      <c r="V22" s="358"/>
      <c r="W22" s="358"/>
      <c r="X22" s="358"/>
      <c r="Y22" s="358"/>
      <c r="Z22" s="361"/>
      <c r="AA22" s="481"/>
      <c r="AB22" s="508"/>
    </row>
    <row r="23" spans="1:28" ht="34.15" customHeight="1" x14ac:dyDescent="0.25">
      <c r="A23" s="533"/>
      <c r="B23" s="538"/>
      <c r="C23" s="519"/>
      <c r="D23" s="519"/>
      <c r="E23" s="552"/>
      <c r="F23" s="515"/>
      <c r="G23" s="515"/>
      <c r="H23" s="515"/>
      <c r="I23" s="556"/>
      <c r="J23" s="494" t="s">
        <v>1099</v>
      </c>
      <c r="K23" s="158">
        <v>0.25</v>
      </c>
      <c r="L23" s="78" t="s">
        <v>30</v>
      </c>
      <c r="M23" s="79">
        <v>0</v>
      </c>
      <c r="N23" s="79">
        <v>0</v>
      </c>
      <c r="O23" s="79">
        <v>1</v>
      </c>
      <c r="P23" s="79">
        <v>1</v>
      </c>
      <c r="Q23" s="336">
        <f t="shared" si="25"/>
        <v>0</v>
      </c>
      <c r="R23" s="336">
        <f t="shared" si="26"/>
        <v>0</v>
      </c>
      <c r="S23" s="336">
        <f t="shared" si="27"/>
        <v>0.25</v>
      </c>
      <c r="T23" s="336">
        <f t="shared" si="28"/>
        <v>0.25</v>
      </c>
      <c r="U23" s="137">
        <f t="shared" si="29"/>
        <v>0.25</v>
      </c>
      <c r="V23" s="333"/>
      <c r="W23" s="333"/>
      <c r="X23" s="333"/>
      <c r="Y23" s="333"/>
      <c r="Z23" s="361"/>
      <c r="AA23" s="335"/>
      <c r="AB23" s="508"/>
    </row>
    <row r="24" spans="1:28" ht="34.15" customHeight="1" x14ac:dyDescent="0.25">
      <c r="A24" s="533"/>
      <c r="B24" s="538"/>
      <c r="C24" s="519"/>
      <c r="D24" s="519"/>
      <c r="E24" s="552"/>
      <c r="F24" s="515"/>
      <c r="G24" s="515"/>
      <c r="H24" s="515"/>
      <c r="I24" s="556"/>
      <c r="J24" s="494"/>
      <c r="K24" s="161">
        <v>0.25</v>
      </c>
      <c r="L24" s="160" t="s">
        <v>33</v>
      </c>
      <c r="M24" s="80">
        <v>0</v>
      </c>
      <c r="N24" s="80">
        <v>0</v>
      </c>
      <c r="O24" s="80">
        <v>0</v>
      </c>
      <c r="P24" s="80">
        <v>0</v>
      </c>
      <c r="Q24" s="153">
        <f t="shared" si="25"/>
        <v>0</v>
      </c>
      <c r="R24" s="153">
        <f t="shared" si="26"/>
        <v>0</v>
      </c>
      <c r="S24" s="153">
        <f t="shared" si="27"/>
        <v>0</v>
      </c>
      <c r="T24" s="153">
        <f t="shared" si="28"/>
        <v>0</v>
      </c>
      <c r="U24" s="154">
        <f t="shared" si="29"/>
        <v>0</v>
      </c>
      <c r="V24" s="333"/>
      <c r="W24" s="333"/>
      <c r="X24" s="333"/>
      <c r="Y24" s="333"/>
      <c r="Z24" s="361"/>
      <c r="AA24" s="335"/>
      <c r="AB24" s="508"/>
    </row>
    <row r="25" spans="1:28" ht="34.15" customHeight="1" x14ac:dyDescent="0.25">
      <c r="A25" s="533"/>
      <c r="B25" s="538"/>
      <c r="C25" s="519"/>
      <c r="D25" s="519"/>
      <c r="E25" s="552"/>
      <c r="F25" s="515"/>
      <c r="G25" s="515"/>
      <c r="H25" s="515"/>
      <c r="I25" s="556"/>
      <c r="J25" s="494" t="s">
        <v>1100</v>
      </c>
      <c r="K25" s="158">
        <v>0.25</v>
      </c>
      <c r="L25" s="78" t="s">
        <v>30</v>
      </c>
      <c r="M25" s="79">
        <v>0</v>
      </c>
      <c r="N25" s="79">
        <v>0</v>
      </c>
      <c r="O25" s="79">
        <v>1</v>
      </c>
      <c r="P25" s="79">
        <v>1</v>
      </c>
      <c r="Q25" s="336">
        <f t="shared" si="25"/>
        <v>0</v>
      </c>
      <c r="R25" s="336">
        <f t="shared" si="26"/>
        <v>0</v>
      </c>
      <c r="S25" s="336">
        <f t="shared" si="27"/>
        <v>0.25</v>
      </c>
      <c r="T25" s="336">
        <f t="shared" si="28"/>
        <v>0.25</v>
      </c>
      <c r="U25" s="137">
        <f t="shared" si="29"/>
        <v>0.25</v>
      </c>
      <c r="V25" s="333"/>
      <c r="W25" s="333"/>
      <c r="X25" s="333"/>
      <c r="Y25" s="333"/>
      <c r="Z25" s="361"/>
      <c r="AA25" s="335"/>
      <c r="AB25" s="508"/>
    </row>
    <row r="26" spans="1:28" ht="34.15" customHeight="1" x14ac:dyDescent="0.25">
      <c r="A26" s="533"/>
      <c r="B26" s="538"/>
      <c r="C26" s="519"/>
      <c r="D26" s="519"/>
      <c r="E26" s="552"/>
      <c r="F26" s="515"/>
      <c r="G26" s="515"/>
      <c r="H26" s="515"/>
      <c r="I26" s="556"/>
      <c r="J26" s="494"/>
      <c r="K26" s="161">
        <v>0.25</v>
      </c>
      <c r="L26" s="160" t="s">
        <v>33</v>
      </c>
      <c r="M26" s="80">
        <v>0</v>
      </c>
      <c r="N26" s="80">
        <v>0</v>
      </c>
      <c r="O26" s="80">
        <v>0</v>
      </c>
      <c r="P26" s="80">
        <v>0</v>
      </c>
      <c r="Q26" s="153">
        <f t="shared" si="25"/>
        <v>0</v>
      </c>
      <c r="R26" s="153">
        <f t="shared" si="26"/>
        <v>0</v>
      </c>
      <c r="S26" s="153">
        <f t="shared" si="27"/>
        <v>0</v>
      </c>
      <c r="T26" s="153">
        <f t="shared" si="28"/>
        <v>0</v>
      </c>
      <c r="U26" s="154">
        <f t="shared" si="29"/>
        <v>0</v>
      </c>
      <c r="V26" s="333"/>
      <c r="W26" s="333"/>
      <c r="X26" s="333"/>
      <c r="Y26" s="333"/>
      <c r="Z26" s="361"/>
      <c r="AA26" s="335"/>
      <c r="AB26" s="508"/>
    </row>
    <row r="27" spans="1:28" ht="34.15" customHeight="1" x14ac:dyDescent="0.25">
      <c r="A27" s="533"/>
      <c r="B27" s="538"/>
      <c r="C27" s="519"/>
      <c r="D27" s="519"/>
      <c r="E27" s="552"/>
      <c r="F27" s="515"/>
      <c r="G27" s="515"/>
      <c r="H27" s="515"/>
      <c r="I27" s="556"/>
      <c r="J27" s="494" t="s">
        <v>1101</v>
      </c>
      <c r="K27" s="158">
        <v>0.25</v>
      </c>
      <c r="L27" s="78" t="s">
        <v>30</v>
      </c>
      <c r="M27" s="79">
        <v>0</v>
      </c>
      <c r="N27" s="79">
        <v>0</v>
      </c>
      <c r="O27" s="79">
        <v>0</v>
      </c>
      <c r="P27" s="79">
        <v>1</v>
      </c>
      <c r="Q27" s="336">
        <f t="shared" si="25"/>
        <v>0</v>
      </c>
      <c r="R27" s="336">
        <f t="shared" si="26"/>
        <v>0</v>
      </c>
      <c r="S27" s="336">
        <f t="shared" si="27"/>
        <v>0</v>
      </c>
      <c r="T27" s="336">
        <f t="shared" si="28"/>
        <v>0.25</v>
      </c>
      <c r="U27" s="137">
        <f t="shared" si="29"/>
        <v>0.25</v>
      </c>
      <c r="V27" s="333"/>
      <c r="W27" s="333"/>
      <c r="X27" s="333"/>
      <c r="Y27" s="333"/>
      <c r="Z27" s="361"/>
      <c r="AA27" s="335"/>
      <c r="AB27" s="508"/>
    </row>
    <row r="28" spans="1:28" ht="34.15" customHeight="1" x14ac:dyDescent="0.25">
      <c r="A28" s="533"/>
      <c r="B28" s="538"/>
      <c r="C28" s="519"/>
      <c r="D28" s="519"/>
      <c r="E28" s="552"/>
      <c r="F28" s="515"/>
      <c r="G28" s="515"/>
      <c r="H28" s="515"/>
      <c r="I28" s="556"/>
      <c r="J28" s="494"/>
      <c r="K28" s="161">
        <v>0.25</v>
      </c>
      <c r="L28" s="160" t="s">
        <v>33</v>
      </c>
      <c r="M28" s="80">
        <v>0</v>
      </c>
      <c r="N28" s="80">
        <v>0</v>
      </c>
      <c r="O28" s="80">
        <v>0</v>
      </c>
      <c r="P28" s="80">
        <v>0</v>
      </c>
      <c r="Q28" s="153">
        <f t="shared" si="25"/>
        <v>0</v>
      </c>
      <c r="R28" s="153">
        <f t="shared" si="26"/>
        <v>0</v>
      </c>
      <c r="S28" s="153">
        <f t="shared" si="27"/>
        <v>0</v>
      </c>
      <c r="T28" s="153">
        <f t="shared" si="28"/>
        <v>0</v>
      </c>
      <c r="U28" s="154">
        <f t="shared" si="29"/>
        <v>0</v>
      </c>
      <c r="V28" s="333"/>
      <c r="W28" s="333"/>
      <c r="X28" s="333"/>
      <c r="Y28" s="333"/>
      <c r="Z28" s="361"/>
      <c r="AA28" s="335"/>
      <c r="AB28" s="508"/>
    </row>
    <row r="29" spans="1:28" ht="34.15" customHeight="1" x14ac:dyDescent="0.25">
      <c r="A29" s="533"/>
      <c r="B29" s="538"/>
      <c r="C29" s="519"/>
      <c r="D29" s="519"/>
      <c r="E29" s="552"/>
      <c r="F29" s="515"/>
      <c r="G29" s="515"/>
      <c r="H29" s="515"/>
      <c r="I29" s="556"/>
      <c r="J29" s="494" t="s">
        <v>1094</v>
      </c>
      <c r="K29" s="158">
        <v>0.25</v>
      </c>
      <c r="L29" s="78" t="s">
        <v>30</v>
      </c>
      <c r="M29" s="79">
        <v>0</v>
      </c>
      <c r="N29" s="79">
        <v>0</v>
      </c>
      <c r="O29" s="79">
        <v>0</v>
      </c>
      <c r="P29" s="79">
        <v>1</v>
      </c>
      <c r="Q29" s="336">
        <f t="shared" si="25"/>
        <v>0</v>
      </c>
      <c r="R29" s="336">
        <f t="shared" si="26"/>
        <v>0</v>
      </c>
      <c r="S29" s="336">
        <f t="shared" si="27"/>
        <v>0</v>
      </c>
      <c r="T29" s="336">
        <f t="shared" si="28"/>
        <v>0.25</v>
      </c>
      <c r="U29" s="137">
        <f t="shared" si="29"/>
        <v>0.25</v>
      </c>
      <c r="V29" s="333"/>
      <c r="W29" s="333"/>
      <c r="X29" s="333"/>
      <c r="Y29" s="333"/>
      <c r="Z29" s="361"/>
      <c r="AA29" s="335"/>
      <c r="AB29" s="508"/>
    </row>
    <row r="30" spans="1:28" ht="34.15" customHeight="1" x14ac:dyDescent="0.25">
      <c r="A30" s="533"/>
      <c r="B30" s="538"/>
      <c r="C30" s="520"/>
      <c r="D30" s="520"/>
      <c r="E30" s="553"/>
      <c r="F30" s="554"/>
      <c r="G30" s="554"/>
      <c r="H30" s="554"/>
      <c r="I30" s="557"/>
      <c r="J30" s="494"/>
      <c r="K30" s="161">
        <v>0.25</v>
      </c>
      <c r="L30" s="160" t="s">
        <v>33</v>
      </c>
      <c r="M30" s="80">
        <v>0</v>
      </c>
      <c r="N30" s="80">
        <v>0</v>
      </c>
      <c r="O30" s="80">
        <v>0</v>
      </c>
      <c r="P30" s="80">
        <v>0</v>
      </c>
      <c r="Q30" s="153">
        <f t="shared" si="25"/>
        <v>0</v>
      </c>
      <c r="R30" s="153">
        <f t="shared" si="26"/>
        <v>0</v>
      </c>
      <c r="S30" s="153">
        <f t="shared" si="27"/>
        <v>0</v>
      </c>
      <c r="T30" s="153">
        <f t="shared" si="28"/>
        <v>0</v>
      </c>
      <c r="U30" s="154">
        <f t="shared" si="29"/>
        <v>0</v>
      </c>
      <c r="V30" s="333"/>
      <c r="W30" s="333"/>
      <c r="X30" s="333"/>
      <c r="Y30" s="333"/>
      <c r="Z30" s="361"/>
      <c r="AA30" s="335"/>
      <c r="AB30" s="508"/>
    </row>
    <row r="31" spans="1:28" ht="39.6" customHeight="1" x14ac:dyDescent="0.25">
      <c r="A31" s="533"/>
      <c r="B31" s="538"/>
      <c r="C31" s="518" t="s">
        <v>58</v>
      </c>
      <c r="D31" s="499" t="s">
        <v>993</v>
      </c>
      <c r="E31" s="499" t="s">
        <v>992</v>
      </c>
      <c r="F31" s="521">
        <v>19</v>
      </c>
      <c r="G31" s="499" t="s">
        <v>699</v>
      </c>
      <c r="H31" s="499" t="s">
        <v>59</v>
      </c>
      <c r="I31" s="500">
        <f>X31</f>
        <v>0</v>
      </c>
      <c r="J31" s="494" t="s">
        <v>700</v>
      </c>
      <c r="K31" s="158">
        <v>0.5</v>
      </c>
      <c r="L31" s="78" t="s">
        <v>30</v>
      </c>
      <c r="M31" s="185">
        <v>0</v>
      </c>
      <c r="N31" s="79">
        <v>0.5</v>
      </c>
      <c r="O31" s="79">
        <v>1</v>
      </c>
      <c r="P31" s="79">
        <v>1</v>
      </c>
      <c r="Q31" s="6">
        <f t="shared" si="10"/>
        <v>0</v>
      </c>
      <c r="R31" s="6">
        <f t="shared" si="11"/>
        <v>0.25</v>
      </c>
      <c r="S31" s="6">
        <f t="shared" si="12"/>
        <v>0.5</v>
      </c>
      <c r="T31" s="6">
        <f t="shared" si="13"/>
        <v>0.5</v>
      </c>
      <c r="U31" s="137">
        <f t="shared" si="14"/>
        <v>0.5</v>
      </c>
      <c r="V31" s="378">
        <v>0</v>
      </c>
      <c r="W31" s="378">
        <v>0</v>
      </c>
      <c r="X31" s="378">
        <v>0</v>
      </c>
      <c r="Y31" s="378">
        <v>0</v>
      </c>
      <c r="Z31" s="361"/>
      <c r="AA31" s="510"/>
      <c r="AB31" s="508"/>
    </row>
    <row r="32" spans="1:28" ht="37.15" customHeight="1" x14ac:dyDescent="0.25">
      <c r="A32" s="533"/>
      <c r="B32" s="538"/>
      <c r="C32" s="518"/>
      <c r="D32" s="499"/>
      <c r="E32" s="499"/>
      <c r="F32" s="522"/>
      <c r="G32" s="499"/>
      <c r="H32" s="499"/>
      <c r="I32" s="499"/>
      <c r="J32" s="494"/>
      <c r="K32" s="161">
        <v>0.5</v>
      </c>
      <c r="L32" s="160" t="s">
        <v>33</v>
      </c>
      <c r="M32" s="80">
        <v>0</v>
      </c>
      <c r="N32" s="80">
        <v>0</v>
      </c>
      <c r="O32" s="80">
        <v>0</v>
      </c>
      <c r="P32" s="80">
        <v>0</v>
      </c>
      <c r="Q32" s="153">
        <f t="shared" si="10"/>
        <v>0</v>
      </c>
      <c r="R32" s="153">
        <f t="shared" si="11"/>
        <v>0</v>
      </c>
      <c r="S32" s="153">
        <f t="shared" si="12"/>
        <v>0</v>
      </c>
      <c r="T32" s="153">
        <f t="shared" si="13"/>
        <v>0</v>
      </c>
      <c r="U32" s="154">
        <f t="shared" si="14"/>
        <v>0</v>
      </c>
      <c r="V32" s="358"/>
      <c r="W32" s="358"/>
      <c r="X32" s="358"/>
      <c r="Y32" s="358"/>
      <c r="Z32" s="361"/>
      <c r="AA32" s="511"/>
      <c r="AB32" s="508"/>
    </row>
    <row r="33" spans="1:28" ht="49.9" customHeight="1" x14ac:dyDescent="0.25">
      <c r="A33" s="533"/>
      <c r="B33" s="538"/>
      <c r="C33" s="518"/>
      <c r="D33" s="499"/>
      <c r="E33" s="499"/>
      <c r="F33" s="522"/>
      <c r="G33" s="499"/>
      <c r="H33" s="499"/>
      <c r="I33" s="499"/>
      <c r="J33" s="494" t="s">
        <v>938</v>
      </c>
      <c r="K33" s="158">
        <v>0.5</v>
      </c>
      <c r="L33" s="78" t="s">
        <v>30</v>
      </c>
      <c r="M33" s="185">
        <v>0</v>
      </c>
      <c r="N33" s="79">
        <v>0</v>
      </c>
      <c r="O33" s="79">
        <v>0</v>
      </c>
      <c r="P33" s="79">
        <v>1</v>
      </c>
      <c r="Q33" s="6">
        <f>+SUM(M33:M33)*K33</f>
        <v>0</v>
      </c>
      <c r="R33" s="6">
        <f t="shared" si="11"/>
        <v>0</v>
      </c>
      <c r="S33" s="6">
        <f t="shared" si="12"/>
        <v>0</v>
      </c>
      <c r="T33" s="6">
        <f t="shared" si="13"/>
        <v>0.5</v>
      </c>
      <c r="U33" s="137">
        <f t="shared" si="14"/>
        <v>0.5</v>
      </c>
      <c r="V33" s="358"/>
      <c r="W33" s="358"/>
      <c r="X33" s="358"/>
      <c r="Y33" s="358"/>
      <c r="Z33" s="361"/>
      <c r="AA33" s="511"/>
      <c r="AB33" s="508"/>
    </row>
    <row r="34" spans="1:28" ht="39.6" customHeight="1" x14ac:dyDescent="0.25">
      <c r="A34" s="533"/>
      <c r="B34" s="538"/>
      <c r="C34" s="518"/>
      <c r="D34" s="499"/>
      <c r="E34" s="499"/>
      <c r="F34" s="522"/>
      <c r="G34" s="499"/>
      <c r="H34" s="499"/>
      <c r="I34" s="499"/>
      <c r="J34" s="494"/>
      <c r="K34" s="161">
        <v>0.5</v>
      </c>
      <c r="L34" s="160" t="s">
        <v>33</v>
      </c>
      <c r="M34" s="80">
        <v>0</v>
      </c>
      <c r="N34" s="80">
        <v>0</v>
      </c>
      <c r="O34" s="80">
        <v>0</v>
      </c>
      <c r="P34" s="80">
        <v>0</v>
      </c>
      <c r="Q34" s="153">
        <f t="shared" si="10"/>
        <v>0</v>
      </c>
      <c r="R34" s="153">
        <f t="shared" si="11"/>
        <v>0</v>
      </c>
      <c r="S34" s="153">
        <f t="shared" si="12"/>
        <v>0</v>
      </c>
      <c r="T34" s="153">
        <f t="shared" si="13"/>
        <v>0</v>
      </c>
      <c r="U34" s="154">
        <f t="shared" si="14"/>
        <v>0</v>
      </c>
      <c r="V34" s="358"/>
      <c r="W34" s="358"/>
      <c r="X34" s="358"/>
      <c r="Y34" s="358"/>
      <c r="Z34" s="361"/>
      <c r="AA34" s="511"/>
      <c r="AB34" s="508"/>
    </row>
    <row r="35" spans="1:28" ht="49.9" customHeight="1" x14ac:dyDescent="0.25">
      <c r="A35" s="533"/>
      <c r="B35" s="538"/>
      <c r="C35" s="518"/>
      <c r="D35" s="519" t="s">
        <v>937</v>
      </c>
      <c r="E35" s="501" t="s">
        <v>1059</v>
      </c>
      <c r="F35" s="521">
        <v>20</v>
      </c>
      <c r="G35" s="499" t="s">
        <v>60</v>
      </c>
      <c r="H35" s="499" t="s">
        <v>61</v>
      </c>
      <c r="I35" s="500">
        <v>0</v>
      </c>
      <c r="J35" s="494" t="s">
        <v>994</v>
      </c>
      <c r="K35" s="158">
        <v>0.5</v>
      </c>
      <c r="L35" s="78" t="s">
        <v>30</v>
      </c>
      <c r="M35" s="185">
        <v>0</v>
      </c>
      <c r="N35" s="79">
        <v>0</v>
      </c>
      <c r="O35" s="79">
        <v>0.5</v>
      </c>
      <c r="P35" s="79">
        <v>1</v>
      </c>
      <c r="Q35" s="6">
        <f t="shared" si="10"/>
        <v>0</v>
      </c>
      <c r="R35" s="6">
        <f t="shared" si="11"/>
        <v>0</v>
      </c>
      <c r="S35" s="6">
        <f t="shared" si="12"/>
        <v>0.25</v>
      </c>
      <c r="T35" s="6">
        <f t="shared" si="13"/>
        <v>0.5</v>
      </c>
      <c r="U35" s="137">
        <f t="shared" si="14"/>
        <v>0.5</v>
      </c>
      <c r="V35" s="378">
        <v>0</v>
      </c>
      <c r="W35" s="378">
        <v>0</v>
      </c>
      <c r="X35" s="378">
        <v>0</v>
      </c>
      <c r="Y35" s="378">
        <v>0</v>
      </c>
      <c r="Z35" s="361"/>
      <c r="AA35" s="511"/>
      <c r="AB35" s="508"/>
    </row>
    <row r="36" spans="1:28" ht="59.45" customHeight="1" x14ac:dyDescent="0.25">
      <c r="A36" s="533"/>
      <c r="B36" s="538"/>
      <c r="C36" s="518"/>
      <c r="D36" s="519"/>
      <c r="E36" s="502"/>
      <c r="F36" s="522"/>
      <c r="G36" s="499"/>
      <c r="H36" s="499"/>
      <c r="I36" s="499"/>
      <c r="J36" s="494"/>
      <c r="K36" s="161">
        <v>0.5</v>
      </c>
      <c r="L36" s="160" t="s">
        <v>33</v>
      </c>
      <c r="M36" s="80">
        <v>0</v>
      </c>
      <c r="N36" s="80">
        <v>0</v>
      </c>
      <c r="O36" s="80">
        <v>0</v>
      </c>
      <c r="P36" s="80">
        <v>0</v>
      </c>
      <c r="Q36" s="153">
        <f t="shared" si="10"/>
        <v>0</v>
      </c>
      <c r="R36" s="153">
        <f t="shared" si="11"/>
        <v>0</v>
      </c>
      <c r="S36" s="153">
        <f t="shared" si="12"/>
        <v>0</v>
      </c>
      <c r="T36" s="153">
        <f t="shared" si="13"/>
        <v>0</v>
      </c>
      <c r="U36" s="154">
        <f t="shared" si="14"/>
        <v>0</v>
      </c>
      <c r="V36" s="358"/>
      <c r="W36" s="358"/>
      <c r="X36" s="358"/>
      <c r="Y36" s="358"/>
      <c r="Z36" s="361"/>
      <c r="AA36" s="511"/>
      <c r="AB36" s="508"/>
    </row>
    <row r="37" spans="1:28" ht="28.9" customHeight="1" x14ac:dyDescent="0.25">
      <c r="A37" s="533"/>
      <c r="B37" s="538"/>
      <c r="C37" s="518"/>
      <c r="D37" s="519"/>
      <c r="E37" s="502"/>
      <c r="F37" s="522"/>
      <c r="G37" s="499"/>
      <c r="H37" s="499"/>
      <c r="I37" s="499"/>
      <c r="J37" s="494" t="s">
        <v>692</v>
      </c>
      <c r="K37" s="158">
        <v>0.5</v>
      </c>
      <c r="L37" s="78" t="s">
        <v>30</v>
      </c>
      <c r="M37" s="185">
        <v>0</v>
      </c>
      <c r="N37" s="79">
        <v>0</v>
      </c>
      <c r="O37" s="79">
        <v>0.5</v>
      </c>
      <c r="P37" s="79">
        <v>1</v>
      </c>
      <c r="Q37" s="6">
        <f t="shared" si="10"/>
        <v>0</v>
      </c>
      <c r="R37" s="6">
        <f t="shared" si="11"/>
        <v>0</v>
      </c>
      <c r="S37" s="6">
        <f t="shared" si="12"/>
        <v>0.25</v>
      </c>
      <c r="T37" s="6">
        <f t="shared" si="13"/>
        <v>0.5</v>
      </c>
      <c r="U37" s="137">
        <f t="shared" si="14"/>
        <v>0.5</v>
      </c>
      <c r="V37" s="358"/>
      <c r="W37" s="358"/>
      <c r="X37" s="358"/>
      <c r="Y37" s="358"/>
      <c r="Z37" s="361"/>
      <c r="AA37" s="511"/>
      <c r="AB37" s="508"/>
    </row>
    <row r="38" spans="1:28" ht="37.9" customHeight="1" x14ac:dyDescent="0.25">
      <c r="A38" s="533"/>
      <c r="B38" s="538"/>
      <c r="C38" s="518"/>
      <c r="D38" s="520"/>
      <c r="E38" s="502"/>
      <c r="F38" s="522"/>
      <c r="G38" s="499"/>
      <c r="H38" s="499"/>
      <c r="I38" s="499"/>
      <c r="J38" s="494"/>
      <c r="K38" s="161">
        <v>0.5</v>
      </c>
      <c r="L38" s="160" t="s">
        <v>33</v>
      </c>
      <c r="M38" s="80">
        <v>0</v>
      </c>
      <c r="N38" s="80">
        <v>0</v>
      </c>
      <c r="O38" s="80">
        <v>0</v>
      </c>
      <c r="P38" s="80">
        <v>0</v>
      </c>
      <c r="Q38" s="153">
        <f t="shared" si="10"/>
        <v>0</v>
      </c>
      <c r="R38" s="153">
        <f t="shared" si="11"/>
        <v>0</v>
      </c>
      <c r="S38" s="153">
        <f t="shared" si="12"/>
        <v>0</v>
      </c>
      <c r="T38" s="153">
        <f t="shared" si="13"/>
        <v>0</v>
      </c>
      <c r="U38" s="154">
        <f t="shared" si="14"/>
        <v>0</v>
      </c>
      <c r="V38" s="358"/>
      <c r="W38" s="358"/>
      <c r="X38" s="358"/>
      <c r="Y38" s="358"/>
      <c r="Z38" s="362"/>
      <c r="AA38" s="511"/>
      <c r="AB38" s="508"/>
    </row>
    <row r="39" spans="1:28" ht="49.9" customHeight="1" x14ac:dyDescent="0.25">
      <c r="A39" s="533"/>
      <c r="B39" s="538"/>
      <c r="C39" s="526" t="s">
        <v>62</v>
      </c>
      <c r="D39" s="526" t="s">
        <v>925</v>
      </c>
      <c r="E39" s="499" t="s">
        <v>988</v>
      </c>
      <c r="F39" s="521">
        <v>21</v>
      </c>
      <c r="G39" s="499" t="s">
        <v>701</v>
      </c>
      <c r="H39" s="499" t="s">
        <v>63</v>
      </c>
      <c r="I39" s="500">
        <f>X39</f>
        <v>0</v>
      </c>
      <c r="J39" s="494" t="s">
        <v>694</v>
      </c>
      <c r="K39" s="158">
        <v>0.1</v>
      </c>
      <c r="L39" s="78" t="s">
        <v>30</v>
      </c>
      <c r="M39" s="79">
        <v>0.5</v>
      </c>
      <c r="N39" s="79">
        <v>1</v>
      </c>
      <c r="O39" s="79">
        <v>1</v>
      </c>
      <c r="P39" s="79">
        <v>1</v>
      </c>
      <c r="Q39" s="6">
        <f t="shared" si="10"/>
        <v>0.05</v>
      </c>
      <c r="R39" s="6">
        <f t="shared" si="11"/>
        <v>0.1</v>
      </c>
      <c r="S39" s="6">
        <f t="shared" si="12"/>
        <v>0.1</v>
      </c>
      <c r="T39" s="6">
        <f t="shared" si="13"/>
        <v>0.1</v>
      </c>
      <c r="U39" s="137">
        <f t="shared" si="14"/>
        <v>0.1</v>
      </c>
      <c r="V39" s="378">
        <f>+Q40+Q42+Q44+Q46</f>
        <v>0</v>
      </c>
      <c r="W39" s="378">
        <f>+R40+R42+R44+R46</f>
        <v>0</v>
      </c>
      <c r="X39" s="378">
        <f>+S40+S42+S44+S46</f>
        <v>0</v>
      </c>
      <c r="Y39" s="378">
        <f>+T40+T42+T44+T46</f>
        <v>0</v>
      </c>
      <c r="Z39" s="528" t="s">
        <v>64</v>
      </c>
      <c r="AA39" s="523" t="s">
        <v>65</v>
      </c>
      <c r="AB39" s="508"/>
    </row>
    <row r="40" spans="1:28" ht="49.9" customHeight="1" x14ac:dyDescent="0.25">
      <c r="A40" s="533"/>
      <c r="B40" s="538"/>
      <c r="C40" s="526"/>
      <c r="D40" s="526"/>
      <c r="E40" s="499"/>
      <c r="F40" s="522"/>
      <c r="G40" s="499"/>
      <c r="H40" s="499"/>
      <c r="I40" s="499"/>
      <c r="J40" s="494"/>
      <c r="K40" s="161">
        <v>0.1</v>
      </c>
      <c r="L40" s="160" t="s">
        <v>33</v>
      </c>
      <c r="M40" s="80">
        <v>0</v>
      </c>
      <c r="N40" s="80">
        <v>0</v>
      </c>
      <c r="O40" s="80">
        <v>0</v>
      </c>
      <c r="P40" s="80">
        <v>0</v>
      </c>
      <c r="Q40" s="153">
        <f t="shared" si="10"/>
        <v>0</v>
      </c>
      <c r="R40" s="153">
        <f t="shared" si="11"/>
        <v>0</v>
      </c>
      <c r="S40" s="153">
        <f t="shared" si="12"/>
        <v>0</v>
      </c>
      <c r="T40" s="153">
        <f t="shared" si="13"/>
        <v>0</v>
      </c>
      <c r="U40" s="154">
        <f t="shared" si="14"/>
        <v>0</v>
      </c>
      <c r="V40" s="358"/>
      <c r="W40" s="358"/>
      <c r="X40" s="358"/>
      <c r="Y40" s="358"/>
      <c r="Z40" s="487"/>
      <c r="AA40" s="524"/>
      <c r="AB40" s="508"/>
    </row>
    <row r="41" spans="1:28" ht="37.9" customHeight="1" x14ac:dyDescent="0.25">
      <c r="A41" s="533"/>
      <c r="B41" s="538"/>
      <c r="C41" s="526"/>
      <c r="D41" s="526"/>
      <c r="E41" s="499"/>
      <c r="F41" s="522"/>
      <c r="G41" s="499"/>
      <c r="H41" s="499"/>
      <c r="I41" s="499"/>
      <c r="J41" s="494" t="s">
        <v>693</v>
      </c>
      <c r="K41" s="158">
        <v>0.3</v>
      </c>
      <c r="L41" s="78" t="s">
        <v>30</v>
      </c>
      <c r="M41" s="79">
        <v>0.5</v>
      </c>
      <c r="N41" s="79">
        <v>1</v>
      </c>
      <c r="O41" s="79">
        <v>1</v>
      </c>
      <c r="P41" s="79">
        <v>1</v>
      </c>
      <c r="Q41" s="6">
        <f t="shared" si="10"/>
        <v>0.15</v>
      </c>
      <c r="R41" s="6">
        <f t="shared" si="11"/>
        <v>0.3</v>
      </c>
      <c r="S41" s="6">
        <f t="shared" si="12"/>
        <v>0.3</v>
      </c>
      <c r="T41" s="6">
        <f t="shared" si="13"/>
        <v>0.3</v>
      </c>
      <c r="U41" s="137">
        <f t="shared" si="14"/>
        <v>0.3</v>
      </c>
      <c r="V41" s="358"/>
      <c r="W41" s="358"/>
      <c r="X41" s="358"/>
      <c r="Y41" s="358"/>
      <c r="Z41" s="487"/>
      <c r="AA41" s="524"/>
      <c r="AB41" s="508"/>
    </row>
    <row r="42" spans="1:28" ht="40.9" customHeight="1" x14ac:dyDescent="0.25">
      <c r="A42" s="533"/>
      <c r="B42" s="538"/>
      <c r="C42" s="526"/>
      <c r="D42" s="526"/>
      <c r="E42" s="499"/>
      <c r="F42" s="522"/>
      <c r="G42" s="499"/>
      <c r="H42" s="499"/>
      <c r="I42" s="499"/>
      <c r="J42" s="494"/>
      <c r="K42" s="161">
        <v>0.3</v>
      </c>
      <c r="L42" s="160" t="s">
        <v>33</v>
      </c>
      <c r="M42" s="80">
        <v>0</v>
      </c>
      <c r="N42" s="80">
        <v>0</v>
      </c>
      <c r="O42" s="80">
        <v>0</v>
      </c>
      <c r="P42" s="80">
        <v>0</v>
      </c>
      <c r="Q42" s="153">
        <f t="shared" si="10"/>
        <v>0</v>
      </c>
      <c r="R42" s="153">
        <f t="shared" si="11"/>
        <v>0</v>
      </c>
      <c r="S42" s="153">
        <f t="shared" si="12"/>
        <v>0</v>
      </c>
      <c r="T42" s="153">
        <f t="shared" si="13"/>
        <v>0</v>
      </c>
      <c r="U42" s="154">
        <f t="shared" si="14"/>
        <v>0</v>
      </c>
      <c r="V42" s="358"/>
      <c r="W42" s="358"/>
      <c r="X42" s="358"/>
      <c r="Y42" s="358"/>
      <c r="Z42" s="487"/>
      <c r="AA42" s="524"/>
      <c r="AB42" s="508"/>
    </row>
    <row r="43" spans="1:28" ht="36" customHeight="1" x14ac:dyDescent="0.25">
      <c r="A43" s="533"/>
      <c r="B43" s="538"/>
      <c r="C43" s="526"/>
      <c r="D43" s="526"/>
      <c r="E43" s="499"/>
      <c r="F43" s="522"/>
      <c r="G43" s="499"/>
      <c r="H43" s="499"/>
      <c r="I43" s="499"/>
      <c r="J43" s="494" t="s">
        <v>695</v>
      </c>
      <c r="K43" s="158">
        <v>0.3</v>
      </c>
      <c r="L43" s="78" t="s">
        <v>30</v>
      </c>
      <c r="M43" s="79">
        <v>0.5</v>
      </c>
      <c r="N43" s="79">
        <v>1</v>
      </c>
      <c r="O43" s="79">
        <v>1</v>
      </c>
      <c r="P43" s="79">
        <v>1</v>
      </c>
      <c r="Q43" s="6">
        <f t="shared" si="10"/>
        <v>0.15</v>
      </c>
      <c r="R43" s="6">
        <f t="shared" si="11"/>
        <v>0.3</v>
      </c>
      <c r="S43" s="6">
        <f t="shared" si="12"/>
        <v>0.3</v>
      </c>
      <c r="T43" s="6">
        <f t="shared" si="13"/>
        <v>0.3</v>
      </c>
      <c r="U43" s="137">
        <f t="shared" si="14"/>
        <v>0.3</v>
      </c>
      <c r="V43" s="358"/>
      <c r="W43" s="358"/>
      <c r="X43" s="358"/>
      <c r="Y43" s="358"/>
      <c r="Z43" s="487"/>
      <c r="AA43" s="524"/>
      <c r="AB43" s="508"/>
    </row>
    <row r="44" spans="1:28" ht="49.9" customHeight="1" x14ac:dyDescent="0.25">
      <c r="A44" s="533"/>
      <c r="B44" s="538"/>
      <c r="C44" s="526"/>
      <c r="D44" s="526"/>
      <c r="E44" s="499"/>
      <c r="F44" s="522"/>
      <c r="G44" s="499"/>
      <c r="H44" s="499"/>
      <c r="I44" s="499"/>
      <c r="J44" s="494"/>
      <c r="K44" s="161">
        <v>0.3</v>
      </c>
      <c r="L44" s="160" t="s">
        <v>33</v>
      </c>
      <c r="M44" s="80">
        <v>0</v>
      </c>
      <c r="N44" s="80">
        <v>0</v>
      </c>
      <c r="O44" s="80">
        <v>0</v>
      </c>
      <c r="P44" s="80">
        <v>0</v>
      </c>
      <c r="Q44" s="153">
        <f t="shared" si="10"/>
        <v>0</v>
      </c>
      <c r="R44" s="153">
        <f t="shared" si="11"/>
        <v>0</v>
      </c>
      <c r="S44" s="153">
        <f t="shared" si="12"/>
        <v>0</v>
      </c>
      <c r="T44" s="153">
        <f t="shared" si="13"/>
        <v>0</v>
      </c>
      <c r="U44" s="154">
        <f t="shared" si="14"/>
        <v>0</v>
      </c>
      <c r="V44" s="358"/>
      <c r="W44" s="358"/>
      <c r="X44" s="358"/>
      <c r="Y44" s="358"/>
      <c r="Z44" s="487"/>
      <c r="AA44" s="524"/>
      <c r="AB44" s="508"/>
    </row>
    <row r="45" spans="1:28" ht="36.6" customHeight="1" x14ac:dyDescent="0.25">
      <c r="A45" s="533"/>
      <c r="B45" s="538"/>
      <c r="C45" s="526"/>
      <c r="D45" s="526"/>
      <c r="E45" s="499"/>
      <c r="F45" s="522"/>
      <c r="G45" s="499"/>
      <c r="H45" s="499"/>
      <c r="I45" s="499"/>
      <c r="J45" s="494" t="s">
        <v>702</v>
      </c>
      <c r="K45" s="158">
        <v>0.3</v>
      </c>
      <c r="L45" s="78" t="s">
        <v>30</v>
      </c>
      <c r="M45" s="79">
        <v>0</v>
      </c>
      <c r="N45" s="79">
        <v>0</v>
      </c>
      <c r="O45" s="79">
        <v>0.5</v>
      </c>
      <c r="P45" s="79">
        <v>1</v>
      </c>
      <c r="Q45" s="6">
        <f t="shared" si="10"/>
        <v>0</v>
      </c>
      <c r="R45" s="6">
        <f t="shared" si="11"/>
        <v>0</v>
      </c>
      <c r="S45" s="6">
        <f t="shared" si="12"/>
        <v>0.15</v>
      </c>
      <c r="T45" s="6">
        <f t="shared" si="13"/>
        <v>0.3</v>
      </c>
      <c r="U45" s="137">
        <f t="shared" si="14"/>
        <v>0.3</v>
      </c>
      <c r="V45" s="358"/>
      <c r="W45" s="358"/>
      <c r="X45" s="358"/>
      <c r="Y45" s="358"/>
      <c r="Z45" s="487"/>
      <c r="AA45" s="524"/>
      <c r="AB45" s="508"/>
    </row>
    <row r="46" spans="1:28" ht="30.6" customHeight="1" x14ac:dyDescent="0.25">
      <c r="A46" s="533"/>
      <c r="B46" s="538"/>
      <c r="C46" s="526"/>
      <c r="D46" s="526"/>
      <c r="E46" s="499"/>
      <c r="F46" s="527"/>
      <c r="G46" s="499"/>
      <c r="H46" s="499"/>
      <c r="I46" s="499"/>
      <c r="J46" s="494"/>
      <c r="K46" s="161">
        <v>0.3</v>
      </c>
      <c r="L46" s="160" t="s">
        <v>33</v>
      </c>
      <c r="M46" s="80">
        <v>0</v>
      </c>
      <c r="N46" s="80">
        <v>0</v>
      </c>
      <c r="O46" s="80">
        <v>0</v>
      </c>
      <c r="P46" s="80">
        <v>0</v>
      </c>
      <c r="Q46" s="153">
        <f t="shared" si="10"/>
        <v>0</v>
      </c>
      <c r="R46" s="153">
        <f t="shared" si="11"/>
        <v>0</v>
      </c>
      <c r="S46" s="153">
        <f t="shared" si="12"/>
        <v>0</v>
      </c>
      <c r="T46" s="153">
        <f t="shared" si="13"/>
        <v>0</v>
      </c>
      <c r="U46" s="154">
        <f t="shared" si="14"/>
        <v>0</v>
      </c>
      <c r="V46" s="359"/>
      <c r="W46" s="359"/>
      <c r="X46" s="359"/>
      <c r="Y46" s="359"/>
      <c r="Z46" s="529"/>
      <c r="AA46" s="525"/>
      <c r="AB46" s="508"/>
    </row>
    <row r="47" spans="1:28" ht="43.15" customHeight="1" x14ac:dyDescent="0.25">
      <c r="A47" s="533"/>
      <c r="B47" s="538"/>
      <c r="C47" s="518" t="s">
        <v>931</v>
      </c>
      <c r="D47" s="518" t="s">
        <v>66</v>
      </c>
      <c r="E47" s="498" t="s">
        <v>1086</v>
      </c>
      <c r="F47" s="501">
        <v>22</v>
      </c>
      <c r="G47" s="496" t="s">
        <v>1087</v>
      </c>
      <c r="H47" s="496" t="s">
        <v>63</v>
      </c>
      <c r="I47" s="495">
        <f>X47</f>
        <v>0</v>
      </c>
      <c r="J47" s="497" t="s">
        <v>1088</v>
      </c>
      <c r="K47" s="158">
        <v>0</v>
      </c>
      <c r="L47" s="337" t="s">
        <v>30</v>
      </c>
      <c r="M47" s="338">
        <v>0.75</v>
      </c>
      <c r="N47" s="338">
        <v>1</v>
      </c>
      <c r="O47" s="338">
        <v>0</v>
      </c>
      <c r="P47" s="338">
        <v>0</v>
      </c>
      <c r="Q47" s="41">
        <f t="shared" si="10"/>
        <v>0</v>
      </c>
      <c r="R47" s="41">
        <f t="shared" si="11"/>
        <v>0</v>
      </c>
      <c r="S47" s="41">
        <f t="shared" si="12"/>
        <v>0</v>
      </c>
      <c r="T47" s="41">
        <f t="shared" si="13"/>
        <v>0</v>
      </c>
      <c r="U47" s="253">
        <f t="shared" si="14"/>
        <v>0</v>
      </c>
      <c r="V47" s="378">
        <f>+Q48+Q54</f>
        <v>0</v>
      </c>
      <c r="W47" s="378">
        <f>+R48+R54</f>
        <v>0</v>
      </c>
      <c r="X47" s="378">
        <f>+S48+S54</f>
        <v>0</v>
      </c>
      <c r="Y47" s="378">
        <f>+T48+T54</f>
        <v>0</v>
      </c>
      <c r="Z47" s="530" t="s">
        <v>549</v>
      </c>
      <c r="AA47" s="523" t="s">
        <v>1092</v>
      </c>
      <c r="AB47" s="508"/>
    </row>
    <row r="48" spans="1:28" ht="30" customHeight="1" x14ac:dyDescent="0.25">
      <c r="A48" s="533"/>
      <c r="B48" s="538"/>
      <c r="C48" s="518"/>
      <c r="D48" s="518"/>
      <c r="E48" s="498"/>
      <c r="F48" s="502"/>
      <c r="G48" s="496"/>
      <c r="H48" s="496"/>
      <c r="I48" s="496"/>
      <c r="J48" s="497"/>
      <c r="K48" s="161">
        <v>0</v>
      </c>
      <c r="L48" s="160" t="s">
        <v>33</v>
      </c>
      <c r="M48" s="80">
        <v>0</v>
      </c>
      <c r="N48" s="80">
        <v>0</v>
      </c>
      <c r="O48" s="80">
        <v>0</v>
      </c>
      <c r="P48" s="80">
        <v>0</v>
      </c>
      <c r="Q48" s="153">
        <f t="shared" si="10"/>
        <v>0</v>
      </c>
      <c r="R48" s="153">
        <f t="shared" si="11"/>
        <v>0</v>
      </c>
      <c r="S48" s="153">
        <f t="shared" si="12"/>
        <v>0</v>
      </c>
      <c r="T48" s="153">
        <f t="shared" si="13"/>
        <v>0</v>
      </c>
      <c r="U48" s="154">
        <f t="shared" si="14"/>
        <v>0</v>
      </c>
      <c r="V48" s="358"/>
      <c r="W48" s="358"/>
      <c r="X48" s="358"/>
      <c r="Y48" s="358"/>
      <c r="Z48" s="530"/>
      <c r="AA48" s="524"/>
      <c r="AB48" s="508"/>
    </row>
    <row r="49" spans="1:28" ht="30" customHeight="1" x14ac:dyDescent="0.25">
      <c r="A49" s="533"/>
      <c r="B49" s="538"/>
      <c r="C49" s="518"/>
      <c r="D49" s="518"/>
      <c r="E49" s="498"/>
      <c r="F49" s="502"/>
      <c r="G49" s="496"/>
      <c r="H49" s="496"/>
      <c r="I49" s="496"/>
      <c r="J49" s="497" t="s">
        <v>1089</v>
      </c>
      <c r="K49" s="158">
        <v>0</v>
      </c>
      <c r="L49" s="337" t="s">
        <v>30</v>
      </c>
      <c r="M49" s="338">
        <v>0</v>
      </c>
      <c r="N49" s="338">
        <v>0.75</v>
      </c>
      <c r="O49" s="338">
        <v>1</v>
      </c>
      <c r="P49" s="338">
        <v>0</v>
      </c>
      <c r="Q49" s="41">
        <f t="shared" ref="Q49:Q54" si="30">+SUM(M49:M49)*K49</f>
        <v>0</v>
      </c>
      <c r="R49" s="41">
        <f t="shared" ref="R49:R54" si="31">+SUM(N49:N49)*K49</f>
        <v>0</v>
      </c>
      <c r="S49" s="41">
        <f t="shared" ref="S49:S54" si="32">+SUM(O49:O49)*K49</f>
        <v>0</v>
      </c>
      <c r="T49" s="41">
        <f t="shared" ref="T49:T54" si="33">+SUM(P49:P49)*K49</f>
        <v>0</v>
      </c>
      <c r="U49" s="253">
        <f t="shared" ref="U49:U54" si="34">+MAX(Q49:T49)</f>
        <v>0</v>
      </c>
      <c r="V49" s="358"/>
      <c r="W49" s="358"/>
      <c r="X49" s="358"/>
      <c r="Y49" s="358"/>
      <c r="Z49" s="530"/>
      <c r="AA49" s="524"/>
      <c r="AB49" s="508"/>
    </row>
    <row r="50" spans="1:28" ht="54" customHeight="1" x14ac:dyDescent="0.25">
      <c r="A50" s="533"/>
      <c r="B50" s="538"/>
      <c r="C50" s="518"/>
      <c r="D50" s="518"/>
      <c r="E50" s="498"/>
      <c r="F50" s="502"/>
      <c r="G50" s="496"/>
      <c r="H50" s="496"/>
      <c r="I50" s="496"/>
      <c r="J50" s="497"/>
      <c r="K50" s="161">
        <v>0</v>
      </c>
      <c r="L50" s="160" t="s">
        <v>33</v>
      </c>
      <c r="M50" s="80">
        <v>0</v>
      </c>
      <c r="N50" s="80">
        <v>0</v>
      </c>
      <c r="O50" s="80">
        <v>0</v>
      </c>
      <c r="P50" s="80">
        <v>0</v>
      </c>
      <c r="Q50" s="153">
        <f t="shared" si="30"/>
        <v>0</v>
      </c>
      <c r="R50" s="153">
        <f t="shared" si="31"/>
        <v>0</v>
      </c>
      <c r="S50" s="153">
        <f t="shared" si="32"/>
        <v>0</v>
      </c>
      <c r="T50" s="153">
        <f t="shared" si="33"/>
        <v>0</v>
      </c>
      <c r="U50" s="154">
        <f t="shared" si="34"/>
        <v>0</v>
      </c>
      <c r="V50" s="358"/>
      <c r="W50" s="358"/>
      <c r="X50" s="358"/>
      <c r="Y50" s="358"/>
      <c r="Z50" s="530"/>
      <c r="AA50" s="524"/>
      <c r="AB50" s="508"/>
    </row>
    <row r="51" spans="1:28" ht="30" customHeight="1" x14ac:dyDescent="0.25">
      <c r="A51" s="533"/>
      <c r="B51" s="538"/>
      <c r="C51" s="518"/>
      <c r="D51" s="518"/>
      <c r="E51" s="498"/>
      <c r="F51" s="502"/>
      <c r="G51" s="496"/>
      <c r="H51" s="496"/>
      <c r="I51" s="496"/>
      <c r="J51" s="497" t="s">
        <v>1090</v>
      </c>
      <c r="K51" s="158">
        <v>0</v>
      </c>
      <c r="L51" s="337" t="s">
        <v>30</v>
      </c>
      <c r="M51" s="338">
        <v>0.75</v>
      </c>
      <c r="N51" s="338">
        <v>1</v>
      </c>
      <c r="O51" s="338">
        <v>0.75</v>
      </c>
      <c r="P51" s="338">
        <v>1</v>
      </c>
      <c r="Q51" s="41">
        <f t="shared" si="30"/>
        <v>0</v>
      </c>
      <c r="R51" s="41">
        <f t="shared" si="31"/>
        <v>0</v>
      </c>
      <c r="S51" s="41">
        <f t="shared" si="32"/>
        <v>0</v>
      </c>
      <c r="T51" s="41">
        <f t="shared" si="33"/>
        <v>0</v>
      </c>
      <c r="U51" s="253">
        <f t="shared" si="34"/>
        <v>0</v>
      </c>
      <c r="V51" s="358"/>
      <c r="W51" s="358"/>
      <c r="X51" s="358"/>
      <c r="Y51" s="358"/>
      <c r="Z51" s="530"/>
      <c r="AA51" s="524"/>
      <c r="AB51" s="508"/>
    </row>
    <row r="52" spans="1:28" ht="50.25" customHeight="1" x14ac:dyDescent="0.25">
      <c r="A52" s="533"/>
      <c r="B52" s="538"/>
      <c r="C52" s="518"/>
      <c r="D52" s="518"/>
      <c r="E52" s="498"/>
      <c r="F52" s="502"/>
      <c r="G52" s="496"/>
      <c r="H52" s="496"/>
      <c r="I52" s="496"/>
      <c r="J52" s="497"/>
      <c r="K52" s="161">
        <v>0</v>
      </c>
      <c r="L52" s="160" t="s">
        <v>33</v>
      </c>
      <c r="M52" s="80">
        <v>0</v>
      </c>
      <c r="N52" s="80">
        <v>0</v>
      </c>
      <c r="O52" s="80">
        <v>0</v>
      </c>
      <c r="P52" s="80">
        <v>0</v>
      </c>
      <c r="Q52" s="153">
        <f t="shared" si="30"/>
        <v>0</v>
      </c>
      <c r="R52" s="153">
        <f t="shared" si="31"/>
        <v>0</v>
      </c>
      <c r="S52" s="153">
        <f t="shared" si="32"/>
        <v>0</v>
      </c>
      <c r="T52" s="153">
        <f t="shared" si="33"/>
        <v>0</v>
      </c>
      <c r="U52" s="154">
        <f t="shared" si="34"/>
        <v>0</v>
      </c>
      <c r="V52" s="358"/>
      <c r="W52" s="358"/>
      <c r="X52" s="358"/>
      <c r="Y52" s="358"/>
      <c r="Z52" s="530"/>
      <c r="AA52" s="524"/>
      <c r="AB52" s="508"/>
    </row>
    <row r="53" spans="1:28" ht="36" customHeight="1" x14ac:dyDescent="0.25">
      <c r="A53" s="533"/>
      <c r="B53" s="538"/>
      <c r="C53" s="518"/>
      <c r="D53" s="518"/>
      <c r="E53" s="498"/>
      <c r="F53" s="502"/>
      <c r="G53" s="496"/>
      <c r="H53" s="496"/>
      <c r="I53" s="496"/>
      <c r="J53" s="497" t="s">
        <v>1091</v>
      </c>
      <c r="K53" s="158">
        <v>0</v>
      </c>
      <c r="L53" s="337" t="s">
        <v>30</v>
      </c>
      <c r="M53" s="338">
        <v>0.1</v>
      </c>
      <c r="N53" s="338">
        <v>0.3</v>
      </c>
      <c r="O53" s="338">
        <v>0.6</v>
      </c>
      <c r="P53" s="338">
        <v>1</v>
      </c>
      <c r="Q53" s="41">
        <f t="shared" si="30"/>
        <v>0</v>
      </c>
      <c r="R53" s="41">
        <f t="shared" si="31"/>
        <v>0</v>
      </c>
      <c r="S53" s="41">
        <f t="shared" si="32"/>
        <v>0</v>
      </c>
      <c r="T53" s="41">
        <f t="shared" si="33"/>
        <v>0</v>
      </c>
      <c r="U53" s="253">
        <f t="shared" si="34"/>
        <v>0</v>
      </c>
      <c r="V53" s="358"/>
      <c r="W53" s="358"/>
      <c r="X53" s="358"/>
      <c r="Y53" s="358"/>
      <c r="Z53" s="530"/>
      <c r="AA53" s="524"/>
      <c r="AB53" s="508"/>
    </row>
    <row r="54" spans="1:28" ht="29.45" customHeight="1" x14ac:dyDescent="0.25">
      <c r="A54" s="534"/>
      <c r="B54" s="539"/>
      <c r="C54" s="518"/>
      <c r="D54" s="518"/>
      <c r="E54" s="498"/>
      <c r="F54" s="503"/>
      <c r="G54" s="496"/>
      <c r="H54" s="496"/>
      <c r="I54" s="496"/>
      <c r="J54" s="497"/>
      <c r="K54" s="161">
        <v>0</v>
      </c>
      <c r="L54" s="160" t="s">
        <v>33</v>
      </c>
      <c r="M54" s="80">
        <v>0</v>
      </c>
      <c r="N54" s="80">
        <v>0</v>
      </c>
      <c r="O54" s="80">
        <v>0</v>
      </c>
      <c r="P54" s="80">
        <v>0</v>
      </c>
      <c r="Q54" s="153">
        <f t="shared" si="30"/>
        <v>0</v>
      </c>
      <c r="R54" s="153">
        <f t="shared" si="31"/>
        <v>0</v>
      </c>
      <c r="S54" s="153">
        <f t="shared" si="32"/>
        <v>0</v>
      </c>
      <c r="T54" s="153">
        <f t="shared" si="33"/>
        <v>0</v>
      </c>
      <c r="U54" s="154">
        <f t="shared" si="34"/>
        <v>0</v>
      </c>
      <c r="V54" s="359"/>
      <c r="W54" s="359"/>
      <c r="X54" s="359"/>
      <c r="Y54" s="359"/>
      <c r="Z54" s="531"/>
      <c r="AA54" s="525"/>
      <c r="AB54" s="509"/>
    </row>
    <row r="55" spans="1:28" s="23" customFormat="1" x14ac:dyDescent="0.25">
      <c r="Q55" s="273"/>
      <c r="R55" s="273"/>
      <c r="S55" s="273"/>
      <c r="T55" s="273"/>
      <c r="U55" s="273"/>
      <c r="V55" s="492"/>
      <c r="W55" s="492"/>
      <c r="X55" s="492"/>
      <c r="Y55" s="492"/>
    </row>
    <row r="56" spans="1:28" s="23" customFormat="1" x14ac:dyDescent="0.25">
      <c r="Q56" s="273"/>
      <c r="R56" s="273"/>
      <c r="S56" s="273"/>
      <c r="T56" s="273"/>
      <c r="U56" s="273"/>
      <c r="V56" s="492"/>
      <c r="W56" s="492"/>
      <c r="X56" s="492"/>
      <c r="Y56" s="492"/>
    </row>
    <row r="57" spans="1:28" s="23" customFormat="1" x14ac:dyDescent="0.25">
      <c r="Q57" s="249"/>
      <c r="R57" s="249"/>
      <c r="S57" s="249"/>
      <c r="T57" s="249"/>
      <c r="U57" s="191"/>
      <c r="V57" s="492"/>
      <c r="W57" s="492"/>
      <c r="X57" s="492"/>
      <c r="Y57" s="492"/>
    </row>
    <row r="58" spans="1:28" s="23" customFormat="1" x14ac:dyDescent="0.25">
      <c r="Q58" s="493"/>
      <c r="R58" s="493"/>
      <c r="S58" s="493"/>
      <c r="T58" s="493"/>
      <c r="U58" s="493"/>
      <c r="V58" s="492"/>
      <c r="W58" s="492"/>
      <c r="X58" s="492"/>
      <c r="Y58" s="492"/>
    </row>
    <row r="59" spans="1:28" s="23" customFormat="1" x14ac:dyDescent="0.25">
      <c r="Q59" s="273"/>
      <c r="R59" s="273"/>
      <c r="S59" s="273"/>
      <c r="T59" s="273"/>
      <c r="U59" s="273"/>
      <c r="V59" s="492"/>
      <c r="W59" s="492"/>
      <c r="X59" s="492"/>
      <c r="Y59" s="492"/>
    </row>
    <row r="60" spans="1:28" s="23" customFormat="1" x14ac:dyDescent="0.25">
      <c r="Q60" s="275"/>
      <c r="R60" s="275"/>
      <c r="S60" s="275"/>
      <c r="T60" s="275"/>
      <c r="U60" s="275"/>
      <c r="V60" s="492"/>
      <c r="W60" s="492"/>
      <c r="X60" s="492"/>
      <c r="Y60" s="492"/>
    </row>
    <row r="61" spans="1:28" s="23" customFormat="1" x14ac:dyDescent="0.25">
      <c r="Q61" s="249"/>
      <c r="R61" s="249"/>
      <c r="S61" s="249"/>
      <c r="T61" s="249"/>
      <c r="U61" s="191"/>
      <c r="V61" s="492"/>
      <c r="W61" s="492"/>
      <c r="X61" s="492"/>
      <c r="Y61" s="492"/>
    </row>
    <row r="62" spans="1:28" s="23" customFormat="1" x14ac:dyDescent="0.25">
      <c r="Q62" s="139"/>
      <c r="R62" s="139"/>
      <c r="S62" s="139"/>
      <c r="T62" s="139"/>
      <c r="U62" s="140"/>
      <c r="V62" s="492"/>
      <c r="W62" s="492"/>
      <c r="X62" s="492"/>
      <c r="Y62" s="492"/>
    </row>
    <row r="63" spans="1:28" s="23" customFormat="1" x14ac:dyDescent="0.25">
      <c r="Q63" s="139"/>
      <c r="R63" s="139"/>
      <c r="S63" s="139"/>
      <c r="T63" s="139"/>
      <c r="U63" s="140"/>
      <c r="V63" s="492"/>
      <c r="W63" s="492"/>
      <c r="X63" s="492"/>
      <c r="Y63" s="492"/>
    </row>
    <row r="64" spans="1:28" s="23" customFormat="1" x14ac:dyDescent="0.25">
      <c r="Q64" s="139"/>
      <c r="R64" s="139"/>
      <c r="S64" s="139"/>
      <c r="T64" s="139"/>
      <c r="U64" s="140"/>
      <c r="V64" s="492"/>
      <c r="W64" s="492"/>
      <c r="X64" s="492"/>
      <c r="Y64" s="492"/>
    </row>
    <row r="65" spans="17:25" s="23" customFormat="1" x14ac:dyDescent="0.25">
      <c r="Q65" s="139"/>
      <c r="R65" s="139"/>
      <c r="S65" s="139"/>
      <c r="T65" s="139"/>
      <c r="U65" s="140"/>
      <c r="V65" s="491"/>
      <c r="W65" s="491"/>
      <c r="X65" s="491"/>
      <c r="Y65" s="491"/>
    </row>
    <row r="66" spans="17:25" s="23" customFormat="1" x14ac:dyDescent="0.25">
      <c r="Q66" s="139"/>
      <c r="R66" s="139"/>
      <c r="S66" s="139"/>
      <c r="T66" s="139"/>
      <c r="U66" s="140"/>
      <c r="V66" s="491"/>
      <c r="W66" s="491"/>
      <c r="X66" s="491"/>
      <c r="Y66" s="491"/>
    </row>
    <row r="67" spans="17:25" s="23" customFormat="1" x14ac:dyDescent="0.25">
      <c r="Q67" s="139"/>
      <c r="R67" s="139"/>
      <c r="S67" s="139"/>
      <c r="T67" s="139"/>
      <c r="U67" s="140"/>
      <c r="V67" s="491"/>
      <c r="W67" s="491"/>
      <c r="X67" s="491"/>
      <c r="Y67" s="491"/>
    </row>
    <row r="68" spans="17:25" s="23" customFormat="1" x14ac:dyDescent="0.25">
      <c r="Q68" s="139"/>
      <c r="R68" s="139"/>
      <c r="S68" s="139"/>
      <c r="T68" s="139"/>
      <c r="U68" s="140"/>
      <c r="V68" s="491"/>
      <c r="W68" s="491"/>
      <c r="X68" s="491"/>
      <c r="Y68" s="491"/>
    </row>
    <row r="69" spans="17:25" s="23" customFormat="1" x14ac:dyDescent="0.25">
      <c r="Q69" s="139"/>
      <c r="R69" s="139"/>
      <c r="S69" s="139"/>
      <c r="T69" s="139"/>
      <c r="U69" s="140"/>
      <c r="V69" s="491"/>
      <c r="W69" s="491"/>
      <c r="X69" s="491"/>
      <c r="Y69" s="491"/>
    </row>
    <row r="70" spans="17:25" s="23" customFormat="1" x14ac:dyDescent="0.25">
      <c r="Q70" s="139"/>
      <c r="R70" s="139"/>
      <c r="S70" s="139"/>
      <c r="T70" s="139"/>
      <c r="U70" s="140"/>
      <c r="V70" s="491"/>
      <c r="W70" s="491"/>
      <c r="X70" s="491"/>
      <c r="Y70" s="491"/>
    </row>
    <row r="71" spans="17:25" s="23" customFormat="1" x14ac:dyDescent="0.25">
      <c r="Q71" s="139"/>
      <c r="R71" s="139"/>
      <c r="S71" s="139"/>
      <c r="T71" s="139"/>
      <c r="U71" s="140"/>
      <c r="V71" s="491"/>
      <c r="W71" s="491"/>
      <c r="X71" s="491"/>
      <c r="Y71" s="491"/>
    </row>
    <row r="72" spans="17:25" s="23" customFormat="1" x14ac:dyDescent="0.25">
      <c r="Q72" s="139"/>
      <c r="R72" s="139"/>
      <c r="S72" s="139"/>
      <c r="T72" s="139"/>
      <c r="U72" s="140"/>
      <c r="V72" s="491"/>
      <c r="W72" s="491"/>
      <c r="X72" s="491"/>
      <c r="Y72" s="491"/>
    </row>
    <row r="73" spans="17:25" s="23" customFormat="1" x14ac:dyDescent="0.25">
      <c r="Q73" s="139"/>
      <c r="R73" s="139"/>
      <c r="S73" s="139"/>
      <c r="T73" s="139"/>
      <c r="U73" s="140"/>
      <c r="V73" s="491"/>
      <c r="W73" s="491"/>
      <c r="X73" s="491"/>
      <c r="Y73" s="491"/>
    </row>
    <row r="74" spans="17:25" s="23" customFormat="1" x14ac:dyDescent="0.25">
      <c r="Q74" s="139"/>
      <c r="R74" s="139"/>
      <c r="S74" s="139"/>
      <c r="T74" s="139"/>
      <c r="U74" s="140"/>
      <c r="V74" s="491"/>
      <c r="W74" s="491"/>
      <c r="X74" s="491"/>
      <c r="Y74" s="491"/>
    </row>
    <row r="75" spans="17:25" s="23" customFormat="1" x14ac:dyDescent="0.25">
      <c r="Q75" s="139"/>
      <c r="R75" s="139"/>
      <c r="S75" s="139"/>
      <c r="T75" s="139"/>
      <c r="U75" s="140"/>
      <c r="V75" s="491"/>
      <c r="W75" s="491"/>
      <c r="X75" s="491"/>
      <c r="Y75" s="491"/>
    </row>
    <row r="76" spans="17:25" s="23" customFormat="1" x14ac:dyDescent="0.25">
      <c r="Q76" s="139"/>
      <c r="R76" s="139"/>
      <c r="S76" s="139"/>
      <c r="T76" s="139"/>
      <c r="U76" s="140"/>
      <c r="V76" s="491"/>
      <c r="W76" s="491"/>
      <c r="X76" s="491"/>
      <c r="Y76" s="491"/>
    </row>
    <row r="77" spans="17:25" s="23" customFormat="1" x14ac:dyDescent="0.25">
      <c r="Q77" s="139"/>
      <c r="R77" s="139"/>
      <c r="S77" s="139"/>
      <c r="T77" s="139"/>
      <c r="U77" s="140"/>
      <c r="V77" s="491"/>
      <c r="W77" s="491"/>
      <c r="X77" s="491"/>
      <c r="Y77" s="491"/>
    </row>
    <row r="78" spans="17:25" x14ac:dyDescent="0.25">
      <c r="Q78" s="139"/>
      <c r="R78" s="139"/>
      <c r="S78" s="139"/>
      <c r="T78" s="139"/>
      <c r="U78" s="140"/>
      <c r="V78" s="491"/>
      <c r="W78" s="491"/>
      <c r="X78" s="491"/>
      <c r="Y78" s="491"/>
    </row>
    <row r="79" spans="17:25" x14ac:dyDescent="0.25">
      <c r="Q79" s="139"/>
      <c r="R79" s="139"/>
      <c r="S79" s="139"/>
      <c r="T79" s="139"/>
      <c r="U79" s="140"/>
      <c r="V79" s="491"/>
      <c r="W79" s="491"/>
      <c r="X79" s="491"/>
      <c r="Y79" s="491"/>
    </row>
    <row r="80" spans="17:25" x14ac:dyDescent="0.25">
      <c r="Q80" s="139"/>
      <c r="R80" s="139"/>
      <c r="S80" s="139"/>
      <c r="T80" s="139"/>
      <c r="U80" s="140"/>
      <c r="V80" s="491"/>
      <c r="W80" s="491"/>
      <c r="X80" s="491"/>
      <c r="Y80" s="491"/>
    </row>
    <row r="81" spans="17:25" x14ac:dyDescent="0.25">
      <c r="Q81" s="139"/>
      <c r="R81" s="139"/>
      <c r="S81" s="139"/>
      <c r="T81" s="139"/>
      <c r="U81" s="140"/>
      <c r="V81" s="491"/>
      <c r="W81" s="491"/>
      <c r="X81" s="491"/>
      <c r="Y81" s="491"/>
    </row>
    <row r="82" spans="17:25" x14ac:dyDescent="0.25">
      <c r="Q82" s="139"/>
      <c r="R82" s="139"/>
      <c r="S82" s="139"/>
      <c r="T82" s="139"/>
      <c r="U82" s="140"/>
      <c r="V82" s="491"/>
      <c r="W82" s="491"/>
      <c r="X82" s="491"/>
      <c r="Y82" s="491"/>
    </row>
    <row r="83" spans="17:25" x14ac:dyDescent="0.25">
      <c r="Q83" s="139"/>
      <c r="R83" s="139"/>
      <c r="S83" s="139"/>
      <c r="T83" s="139"/>
      <c r="U83" s="140"/>
      <c r="V83" s="491"/>
      <c r="W83" s="491"/>
      <c r="X83" s="491"/>
      <c r="Y83" s="491"/>
    </row>
    <row r="84" spans="17:25" x14ac:dyDescent="0.25">
      <c r="Q84" s="139"/>
      <c r="R84" s="139"/>
      <c r="S84" s="139"/>
      <c r="T84" s="139"/>
      <c r="U84" s="140"/>
      <c r="V84" s="491"/>
      <c r="W84" s="491"/>
      <c r="X84" s="491"/>
      <c r="Y84" s="491"/>
    </row>
    <row r="85" spans="17:25" x14ac:dyDescent="0.25">
      <c r="Q85" s="139"/>
      <c r="R85" s="139"/>
      <c r="S85" s="139"/>
      <c r="T85" s="139"/>
      <c r="U85" s="140"/>
      <c r="V85" s="491"/>
      <c r="W85" s="491"/>
      <c r="X85" s="491"/>
      <c r="Y85" s="491"/>
    </row>
    <row r="86" spans="17:25" x14ac:dyDescent="0.25">
      <c r="Q86" s="139"/>
      <c r="R86" s="139"/>
      <c r="S86" s="139"/>
      <c r="T86" s="139"/>
      <c r="U86" s="140"/>
      <c r="V86" s="491"/>
      <c r="W86" s="491"/>
      <c r="X86" s="491"/>
      <c r="Y86" s="491"/>
    </row>
    <row r="87" spans="17:25" x14ac:dyDescent="0.25">
      <c r="Q87" s="139"/>
      <c r="R87" s="139"/>
      <c r="S87" s="139"/>
      <c r="T87" s="139"/>
      <c r="U87" s="140"/>
      <c r="V87" s="491"/>
      <c r="W87" s="491"/>
      <c r="X87" s="491"/>
      <c r="Y87" s="491"/>
    </row>
    <row r="88" spans="17:25" x14ac:dyDescent="0.25">
      <c r="Q88" s="139"/>
      <c r="R88" s="139"/>
      <c r="S88" s="139"/>
      <c r="T88" s="139"/>
      <c r="U88" s="140"/>
      <c r="V88" s="491"/>
      <c r="W88" s="491"/>
      <c r="X88" s="491"/>
      <c r="Y88" s="491"/>
    </row>
    <row r="89" spans="17:25" x14ac:dyDescent="0.25">
      <c r="Q89" s="139"/>
      <c r="R89" s="139"/>
      <c r="S89" s="139"/>
      <c r="T89" s="139"/>
      <c r="U89" s="140"/>
      <c r="V89" s="491"/>
      <c r="W89" s="491"/>
      <c r="X89" s="491"/>
      <c r="Y89" s="491"/>
    </row>
    <row r="90" spans="17:25" x14ac:dyDescent="0.25">
      <c r="Q90" s="139"/>
      <c r="R90" s="139"/>
      <c r="S90" s="139"/>
      <c r="T90" s="139"/>
      <c r="U90" s="140"/>
      <c r="V90" s="491"/>
      <c r="W90" s="491"/>
      <c r="X90" s="491"/>
      <c r="Y90" s="491"/>
    </row>
    <row r="91" spans="17:25" x14ac:dyDescent="0.25">
      <c r="Q91" s="139"/>
      <c r="R91" s="139"/>
      <c r="S91" s="139"/>
      <c r="T91" s="139"/>
      <c r="U91" s="140"/>
      <c r="V91" s="491"/>
      <c r="W91" s="491"/>
      <c r="X91" s="491"/>
      <c r="Y91" s="491"/>
    </row>
    <row r="92" spans="17:25" x14ac:dyDescent="0.25">
      <c r="Q92" s="139"/>
      <c r="R92" s="139"/>
      <c r="S92" s="139"/>
      <c r="T92" s="139"/>
      <c r="U92" s="140"/>
      <c r="V92" s="491"/>
      <c r="W92" s="491"/>
      <c r="X92" s="491"/>
      <c r="Y92" s="491"/>
    </row>
    <row r="93" spans="17:25" x14ac:dyDescent="0.25">
      <c r="Q93" s="139"/>
      <c r="R93" s="139"/>
      <c r="S93" s="139"/>
      <c r="T93" s="139"/>
      <c r="U93" s="140"/>
      <c r="V93" s="491"/>
      <c r="W93" s="491"/>
      <c r="X93" s="491"/>
      <c r="Y93" s="491"/>
    </row>
    <row r="94" spans="17:25" x14ac:dyDescent="0.25">
      <c r="Q94" s="139"/>
      <c r="R94" s="139"/>
      <c r="S94" s="139"/>
      <c r="T94" s="139"/>
      <c r="U94" s="140"/>
      <c r="V94" s="491"/>
      <c r="W94" s="491"/>
      <c r="X94" s="491"/>
      <c r="Y94" s="491"/>
    </row>
    <row r="95" spans="17:25" x14ac:dyDescent="0.25">
      <c r="Q95" s="103"/>
      <c r="R95" s="103"/>
      <c r="S95" s="103"/>
      <c r="T95" s="103"/>
      <c r="U95" s="103"/>
      <c r="V95" s="103"/>
      <c r="W95" s="103"/>
      <c r="X95" s="103"/>
      <c r="Y95" s="103"/>
    </row>
    <row r="96" spans="17:25" x14ac:dyDescent="0.25">
      <c r="Q96" s="103"/>
      <c r="R96" s="103"/>
      <c r="S96" s="103"/>
      <c r="T96" s="103"/>
      <c r="U96" s="103"/>
      <c r="V96" s="103"/>
      <c r="W96" s="103"/>
      <c r="X96" s="103"/>
      <c r="Y96" s="103"/>
    </row>
    <row r="97" spans="17:25" x14ac:dyDescent="0.25">
      <c r="Q97" s="103"/>
      <c r="R97" s="103"/>
      <c r="S97" s="103"/>
      <c r="T97" s="103"/>
      <c r="U97" s="103"/>
      <c r="V97" s="103"/>
      <c r="W97" s="103"/>
      <c r="X97" s="103"/>
      <c r="Y97" s="103"/>
    </row>
    <row r="98" spans="17:25" x14ac:dyDescent="0.25">
      <c r="Q98" s="103"/>
      <c r="R98" s="103"/>
      <c r="S98" s="103"/>
      <c r="T98" s="103"/>
      <c r="U98" s="103"/>
      <c r="V98" s="103"/>
      <c r="W98" s="103"/>
      <c r="X98" s="103"/>
      <c r="Y98" s="103"/>
    </row>
    <row r="99" spans="17:25" x14ac:dyDescent="0.25">
      <c r="Q99" s="103"/>
      <c r="R99" s="103"/>
      <c r="S99" s="103"/>
      <c r="T99" s="103"/>
      <c r="U99" s="103"/>
      <c r="V99" s="103"/>
      <c r="W99" s="103"/>
      <c r="X99" s="103"/>
      <c r="Y99" s="103"/>
    </row>
    <row r="100" spans="17:25" x14ac:dyDescent="0.25">
      <c r="Q100" s="103"/>
      <c r="R100" s="103"/>
      <c r="S100" s="103"/>
      <c r="T100" s="103"/>
      <c r="U100" s="103"/>
      <c r="V100" s="103"/>
      <c r="W100" s="103"/>
      <c r="X100" s="103"/>
      <c r="Y100" s="103"/>
    </row>
    <row r="101" spans="17:25" x14ac:dyDescent="0.25">
      <c r="Q101" s="103"/>
      <c r="R101" s="103"/>
      <c r="S101" s="103"/>
      <c r="T101" s="103"/>
      <c r="U101" s="103"/>
      <c r="V101" s="103"/>
      <c r="W101" s="103"/>
      <c r="X101" s="103"/>
      <c r="Y101" s="103"/>
    </row>
    <row r="102" spans="17:25" x14ac:dyDescent="0.25">
      <c r="Q102" s="103"/>
      <c r="R102" s="103"/>
      <c r="S102" s="103"/>
      <c r="T102" s="103"/>
      <c r="U102" s="103"/>
      <c r="V102" s="103"/>
      <c r="W102" s="103"/>
      <c r="X102" s="103"/>
      <c r="Y102" s="103"/>
    </row>
    <row r="103" spans="17:25" x14ac:dyDescent="0.25">
      <c r="Q103" s="103"/>
      <c r="R103" s="103"/>
      <c r="S103" s="103"/>
      <c r="T103" s="103"/>
      <c r="U103" s="103"/>
      <c r="V103" s="103"/>
      <c r="W103" s="103"/>
      <c r="X103" s="103"/>
      <c r="Y103" s="103"/>
    </row>
    <row r="104" spans="17:25" x14ac:dyDescent="0.25">
      <c r="Q104" s="103"/>
      <c r="R104" s="103"/>
      <c r="S104" s="103"/>
      <c r="T104" s="103"/>
      <c r="U104" s="103"/>
      <c r="V104" s="103"/>
      <c r="W104" s="103"/>
      <c r="X104" s="103"/>
      <c r="Y104" s="103"/>
    </row>
    <row r="105" spans="17:25" x14ac:dyDescent="0.25">
      <c r="Q105" s="103"/>
      <c r="R105" s="103"/>
      <c r="S105" s="103"/>
      <c r="T105" s="103"/>
      <c r="U105" s="103"/>
      <c r="V105" s="103"/>
      <c r="W105" s="103"/>
      <c r="X105" s="103"/>
      <c r="Y105" s="103"/>
    </row>
    <row r="106" spans="17:25" x14ac:dyDescent="0.25">
      <c r="Q106" s="103"/>
      <c r="R106" s="103"/>
      <c r="S106" s="103"/>
      <c r="T106" s="103"/>
      <c r="U106" s="103"/>
      <c r="V106" s="103"/>
      <c r="W106" s="103"/>
      <c r="X106" s="103"/>
      <c r="Y106" s="103"/>
    </row>
    <row r="107" spans="17:25" x14ac:dyDescent="0.25">
      <c r="Q107" s="103"/>
      <c r="R107" s="103"/>
      <c r="S107" s="103"/>
      <c r="T107" s="103"/>
      <c r="U107" s="103"/>
      <c r="V107" s="103"/>
      <c r="W107" s="103"/>
      <c r="X107" s="103"/>
      <c r="Y107" s="103"/>
    </row>
    <row r="108" spans="17:25" x14ac:dyDescent="0.25">
      <c r="Q108" s="103"/>
      <c r="R108" s="103"/>
      <c r="S108" s="103"/>
      <c r="T108" s="103"/>
      <c r="U108" s="103"/>
      <c r="V108" s="103"/>
      <c r="W108" s="103"/>
      <c r="X108" s="103"/>
      <c r="Y108" s="103"/>
    </row>
    <row r="109" spans="17:25" x14ac:dyDescent="0.25">
      <c r="Q109" s="103"/>
      <c r="R109" s="103"/>
      <c r="S109" s="103"/>
      <c r="T109" s="103"/>
      <c r="U109" s="103"/>
      <c r="V109" s="103"/>
      <c r="W109" s="103"/>
      <c r="X109" s="103"/>
      <c r="Y109" s="103"/>
    </row>
    <row r="110" spans="17:25" x14ac:dyDescent="0.25">
      <c r="Q110" s="103"/>
      <c r="R110" s="103"/>
      <c r="S110" s="103"/>
      <c r="T110" s="103"/>
      <c r="U110" s="103"/>
      <c r="V110" s="103"/>
      <c r="W110" s="103"/>
      <c r="X110" s="103"/>
      <c r="Y110" s="103"/>
    </row>
    <row r="111" spans="17:25" x14ac:dyDescent="0.25">
      <c r="Q111" s="103"/>
      <c r="R111" s="103"/>
      <c r="S111" s="103"/>
      <c r="T111" s="103"/>
      <c r="U111" s="103"/>
      <c r="V111" s="103"/>
      <c r="W111" s="103"/>
      <c r="X111" s="103"/>
      <c r="Y111" s="103"/>
    </row>
    <row r="112" spans="17:25" x14ac:dyDescent="0.25">
      <c r="Q112" s="103"/>
      <c r="R112" s="103"/>
      <c r="S112" s="103"/>
      <c r="T112" s="103"/>
      <c r="U112" s="103"/>
      <c r="V112" s="103"/>
      <c r="W112" s="103"/>
      <c r="X112" s="103"/>
      <c r="Y112" s="103"/>
    </row>
    <row r="113" spans="17:25" x14ac:dyDescent="0.25">
      <c r="Q113" s="103"/>
      <c r="R113" s="103"/>
      <c r="S113" s="103"/>
      <c r="T113" s="103"/>
      <c r="U113" s="103"/>
      <c r="V113" s="103"/>
      <c r="W113" s="103"/>
      <c r="X113" s="103"/>
      <c r="Y113" s="103"/>
    </row>
    <row r="114" spans="17:25" x14ac:dyDescent="0.25">
      <c r="Q114" s="103"/>
      <c r="R114" s="103"/>
      <c r="S114" s="103"/>
      <c r="T114" s="103"/>
      <c r="U114" s="103"/>
      <c r="V114" s="103"/>
      <c r="W114" s="103"/>
      <c r="X114" s="103"/>
      <c r="Y114" s="103"/>
    </row>
    <row r="115" spans="17:25" x14ac:dyDescent="0.25">
      <c r="Q115" s="103"/>
      <c r="R115" s="103"/>
      <c r="S115" s="103"/>
      <c r="T115" s="103"/>
      <c r="U115" s="103"/>
      <c r="V115" s="103"/>
      <c r="W115" s="103"/>
      <c r="X115" s="103"/>
      <c r="Y115" s="103"/>
    </row>
    <row r="116" spans="17:25" x14ac:dyDescent="0.25">
      <c r="Q116" s="103"/>
      <c r="R116" s="103"/>
      <c r="S116" s="103"/>
      <c r="T116" s="103"/>
      <c r="U116" s="103"/>
      <c r="V116" s="103"/>
      <c r="W116" s="103"/>
      <c r="X116" s="103"/>
      <c r="Y116" s="103"/>
    </row>
    <row r="117" spans="17:25" x14ac:dyDescent="0.25">
      <c r="Q117" s="103"/>
      <c r="R117" s="103"/>
      <c r="S117" s="103"/>
      <c r="T117" s="103"/>
      <c r="U117" s="103"/>
      <c r="V117" s="103"/>
      <c r="W117" s="103"/>
      <c r="X117" s="103"/>
      <c r="Y117" s="103"/>
    </row>
    <row r="118" spans="17:25" x14ac:dyDescent="0.25">
      <c r="Q118" s="103"/>
      <c r="R118" s="103"/>
      <c r="S118" s="103"/>
      <c r="T118" s="103"/>
      <c r="U118" s="103"/>
      <c r="V118" s="103"/>
      <c r="W118" s="103"/>
      <c r="X118" s="103"/>
      <c r="Y118" s="103"/>
    </row>
    <row r="119" spans="17:25" x14ac:dyDescent="0.25">
      <c r="Q119" s="103"/>
      <c r="R119" s="103"/>
      <c r="S119" s="103"/>
      <c r="T119" s="103"/>
      <c r="U119" s="103"/>
      <c r="V119" s="103"/>
      <c r="W119" s="103"/>
      <c r="X119" s="103"/>
      <c r="Y119" s="103"/>
    </row>
    <row r="120" spans="17:25" x14ac:dyDescent="0.25">
      <c r="Q120" s="103"/>
      <c r="R120" s="103"/>
      <c r="S120" s="103"/>
      <c r="T120" s="103"/>
      <c r="U120" s="103"/>
      <c r="V120" s="103"/>
      <c r="W120" s="103"/>
      <c r="X120" s="103"/>
      <c r="Y120" s="103"/>
    </row>
    <row r="121" spans="17:25" x14ac:dyDescent="0.25">
      <c r="Q121" s="103"/>
      <c r="R121" s="103"/>
      <c r="S121" s="103"/>
      <c r="T121" s="103"/>
      <c r="U121" s="103"/>
      <c r="V121" s="103"/>
      <c r="W121" s="103"/>
      <c r="X121" s="103"/>
      <c r="Y121" s="103"/>
    </row>
    <row r="122" spans="17:25" x14ac:dyDescent="0.25">
      <c r="Q122" s="103"/>
      <c r="R122" s="103"/>
      <c r="S122" s="103"/>
      <c r="T122" s="103"/>
      <c r="U122" s="103"/>
      <c r="V122" s="103"/>
      <c r="W122" s="103"/>
      <c r="X122" s="103"/>
      <c r="Y122" s="103"/>
    </row>
    <row r="123" spans="17:25" x14ac:dyDescent="0.25">
      <c r="Q123" s="103"/>
      <c r="R123" s="103"/>
      <c r="S123" s="103"/>
      <c r="T123" s="103"/>
      <c r="U123" s="103"/>
      <c r="V123" s="103"/>
      <c r="W123" s="103"/>
      <c r="X123" s="103"/>
      <c r="Y123" s="103"/>
    </row>
    <row r="124" spans="17:25" x14ac:dyDescent="0.25">
      <c r="Q124" s="103"/>
      <c r="R124" s="103"/>
      <c r="S124" s="103"/>
      <c r="T124" s="103"/>
      <c r="U124" s="103"/>
      <c r="V124" s="103"/>
      <c r="W124" s="103"/>
      <c r="X124" s="103"/>
      <c r="Y124" s="103"/>
    </row>
    <row r="125" spans="17:25" x14ac:dyDescent="0.25">
      <c r="Q125" s="103"/>
      <c r="R125" s="103"/>
      <c r="S125" s="103"/>
      <c r="T125" s="103"/>
      <c r="U125" s="103"/>
      <c r="V125" s="103"/>
      <c r="W125" s="103"/>
      <c r="X125" s="103"/>
      <c r="Y125" s="103"/>
    </row>
    <row r="126" spans="17:25" x14ac:dyDescent="0.25">
      <c r="Q126" s="103"/>
      <c r="R126" s="103"/>
      <c r="S126" s="103"/>
      <c r="T126" s="103"/>
      <c r="U126" s="103"/>
      <c r="V126" s="103"/>
      <c r="W126" s="103"/>
      <c r="X126" s="103"/>
      <c r="Y126" s="103"/>
    </row>
    <row r="127" spans="17:25" x14ac:dyDescent="0.25">
      <c r="Q127" s="103"/>
      <c r="R127" s="103"/>
      <c r="S127" s="103"/>
      <c r="T127" s="103"/>
      <c r="U127" s="103"/>
      <c r="V127" s="103"/>
      <c r="W127" s="103"/>
      <c r="X127" s="103"/>
      <c r="Y127" s="103"/>
    </row>
    <row r="128" spans="17:25" x14ac:dyDescent="0.25">
      <c r="Q128" s="103"/>
      <c r="R128" s="103"/>
      <c r="S128" s="103"/>
      <c r="T128" s="103"/>
      <c r="U128" s="103"/>
      <c r="V128" s="103"/>
      <c r="W128" s="103"/>
      <c r="X128" s="103"/>
      <c r="Y128" s="103"/>
    </row>
    <row r="129" spans="17:25" x14ac:dyDescent="0.25">
      <c r="Q129" s="103"/>
      <c r="R129" s="103"/>
      <c r="S129" s="103"/>
      <c r="T129" s="103"/>
      <c r="U129" s="103"/>
      <c r="V129" s="103"/>
      <c r="W129" s="103"/>
      <c r="X129" s="103"/>
      <c r="Y129" s="103"/>
    </row>
    <row r="130" spans="17:25" x14ac:dyDescent="0.25">
      <c r="Q130" s="103"/>
      <c r="R130" s="103"/>
      <c r="S130" s="103"/>
      <c r="T130" s="103"/>
      <c r="U130" s="103"/>
      <c r="V130" s="103"/>
      <c r="W130" s="103"/>
      <c r="X130" s="103"/>
      <c r="Y130" s="103"/>
    </row>
    <row r="131" spans="17:25" x14ac:dyDescent="0.25">
      <c r="Q131" s="103"/>
      <c r="R131" s="103"/>
      <c r="S131" s="103"/>
      <c r="T131" s="103"/>
      <c r="U131" s="103"/>
      <c r="V131" s="103"/>
      <c r="W131" s="103"/>
      <c r="X131" s="103"/>
      <c r="Y131" s="103"/>
    </row>
    <row r="132" spans="17:25" x14ac:dyDescent="0.25">
      <c r="Q132" s="103"/>
      <c r="R132" s="103"/>
      <c r="S132" s="103"/>
      <c r="T132" s="103"/>
      <c r="U132" s="103"/>
      <c r="V132" s="103"/>
      <c r="W132" s="103"/>
      <c r="X132" s="103"/>
      <c r="Y132" s="103"/>
    </row>
    <row r="133" spans="17:25" x14ac:dyDescent="0.25">
      <c r="Q133" s="103"/>
      <c r="R133" s="103"/>
      <c r="S133" s="103"/>
      <c r="T133" s="103"/>
      <c r="U133" s="103"/>
      <c r="V133" s="103"/>
      <c r="W133" s="103"/>
      <c r="X133" s="103"/>
      <c r="Y133" s="103"/>
    </row>
    <row r="134" spans="17:25" x14ac:dyDescent="0.25">
      <c r="Q134" s="103"/>
      <c r="R134" s="103"/>
      <c r="S134" s="103"/>
      <c r="T134" s="103"/>
      <c r="U134" s="103"/>
      <c r="V134" s="103"/>
      <c r="W134" s="103"/>
      <c r="X134" s="103"/>
      <c r="Y134" s="103"/>
    </row>
    <row r="135" spans="17:25" x14ac:dyDescent="0.25">
      <c r="Q135" s="103"/>
      <c r="R135" s="103"/>
      <c r="S135" s="103"/>
      <c r="T135" s="103"/>
      <c r="U135" s="103"/>
      <c r="V135" s="103"/>
      <c r="W135" s="103"/>
      <c r="X135" s="103"/>
      <c r="Y135" s="103"/>
    </row>
    <row r="136" spans="17:25" x14ac:dyDescent="0.25">
      <c r="Q136" s="103"/>
      <c r="R136" s="103"/>
      <c r="S136" s="103"/>
      <c r="T136" s="103"/>
      <c r="U136" s="103"/>
      <c r="V136" s="103"/>
      <c r="W136" s="103"/>
      <c r="X136" s="103"/>
      <c r="Y136" s="103"/>
    </row>
    <row r="137" spans="17:25" x14ac:dyDescent="0.25">
      <c r="Q137" s="103"/>
      <c r="R137" s="103"/>
      <c r="S137" s="103"/>
      <c r="T137" s="103"/>
      <c r="U137" s="103"/>
      <c r="V137" s="103"/>
      <c r="W137" s="103"/>
      <c r="X137" s="103"/>
      <c r="Y137" s="103"/>
    </row>
    <row r="138" spans="17:25" x14ac:dyDescent="0.25">
      <c r="Q138" s="103"/>
      <c r="R138" s="103"/>
      <c r="S138" s="103"/>
      <c r="T138" s="103"/>
      <c r="U138" s="103"/>
      <c r="V138" s="103"/>
      <c r="W138" s="103"/>
      <c r="X138" s="103"/>
      <c r="Y138" s="103"/>
    </row>
    <row r="139" spans="17:25" x14ac:dyDescent="0.25">
      <c r="Q139" s="103"/>
      <c r="R139" s="103"/>
      <c r="S139" s="103"/>
      <c r="T139" s="103"/>
      <c r="U139" s="103"/>
      <c r="V139" s="103"/>
      <c r="W139" s="103"/>
      <c r="X139" s="103"/>
      <c r="Y139" s="103"/>
    </row>
    <row r="140" spans="17:25" x14ac:dyDescent="0.25">
      <c r="Q140" s="103"/>
      <c r="R140" s="103"/>
      <c r="S140" s="103"/>
      <c r="T140" s="103"/>
      <c r="U140" s="103"/>
      <c r="V140" s="103"/>
      <c r="W140" s="103"/>
      <c r="X140" s="103"/>
      <c r="Y140" s="103"/>
    </row>
    <row r="141" spans="17:25" x14ac:dyDescent="0.25">
      <c r="Q141" s="103"/>
      <c r="R141" s="103"/>
      <c r="S141" s="103"/>
      <c r="T141" s="103"/>
      <c r="U141" s="103"/>
      <c r="V141" s="103"/>
      <c r="W141" s="103"/>
      <c r="X141" s="103"/>
      <c r="Y141" s="103"/>
    </row>
    <row r="142" spans="17:25" x14ac:dyDescent="0.25">
      <c r="Q142" s="103"/>
      <c r="R142" s="103"/>
      <c r="S142" s="103"/>
      <c r="T142" s="103"/>
      <c r="U142" s="103"/>
      <c r="V142" s="103"/>
      <c r="W142" s="103"/>
      <c r="X142" s="103"/>
      <c r="Y142" s="103"/>
    </row>
    <row r="143" spans="17:25" x14ac:dyDescent="0.25">
      <c r="Q143" s="103"/>
      <c r="R143" s="103"/>
      <c r="S143" s="103"/>
      <c r="T143" s="103"/>
      <c r="U143" s="103"/>
      <c r="V143" s="103"/>
      <c r="W143" s="103"/>
      <c r="X143" s="103"/>
      <c r="Y143" s="103"/>
    </row>
    <row r="144" spans="17:25" x14ac:dyDescent="0.25">
      <c r="Q144" s="103"/>
      <c r="R144" s="103"/>
      <c r="S144" s="103"/>
      <c r="T144" s="103"/>
      <c r="U144" s="103"/>
      <c r="V144" s="103"/>
      <c r="W144" s="103"/>
      <c r="X144" s="103"/>
      <c r="Y144" s="103"/>
    </row>
    <row r="145" spans="17:25" x14ac:dyDescent="0.25">
      <c r="Q145" s="103"/>
      <c r="R145" s="103"/>
      <c r="S145" s="103"/>
      <c r="T145" s="103"/>
      <c r="U145" s="103"/>
      <c r="V145" s="103"/>
      <c r="W145" s="103"/>
      <c r="X145" s="103"/>
      <c r="Y145" s="103"/>
    </row>
    <row r="146" spans="17:25" x14ac:dyDescent="0.25">
      <c r="Q146" s="103"/>
      <c r="R146" s="103"/>
      <c r="S146" s="103"/>
      <c r="T146" s="103"/>
      <c r="U146" s="103"/>
      <c r="V146" s="103"/>
      <c r="W146" s="103"/>
      <c r="X146" s="103"/>
      <c r="Y146" s="103"/>
    </row>
    <row r="147" spans="17:25" x14ac:dyDescent="0.25">
      <c r="Q147" s="103"/>
      <c r="R147" s="103"/>
      <c r="S147" s="103"/>
      <c r="T147" s="103"/>
      <c r="U147" s="103"/>
      <c r="V147" s="103"/>
      <c r="W147" s="103"/>
      <c r="X147" s="103"/>
      <c r="Y147" s="103"/>
    </row>
    <row r="148" spans="17:25" x14ac:dyDescent="0.25">
      <c r="Q148" s="103"/>
      <c r="R148" s="103"/>
      <c r="S148" s="103"/>
      <c r="T148" s="103"/>
      <c r="U148" s="103"/>
      <c r="V148" s="103"/>
      <c r="W148" s="103"/>
      <c r="X148" s="103"/>
      <c r="Y148" s="103"/>
    </row>
    <row r="149" spans="17:25" x14ac:dyDescent="0.25">
      <c r="Q149" s="103"/>
      <c r="R149" s="103"/>
      <c r="S149" s="103"/>
      <c r="T149" s="103"/>
      <c r="U149" s="103"/>
      <c r="V149" s="103"/>
      <c r="W149" s="103"/>
      <c r="X149" s="103"/>
      <c r="Y149" s="103"/>
    </row>
    <row r="150" spans="17:25" x14ac:dyDescent="0.25">
      <c r="Q150" s="103"/>
      <c r="R150" s="103"/>
      <c r="S150" s="103"/>
      <c r="T150" s="103"/>
      <c r="U150" s="103"/>
      <c r="V150" s="103"/>
      <c r="W150" s="103"/>
      <c r="X150" s="103"/>
      <c r="Y150" s="103"/>
    </row>
    <row r="151" spans="17:25" x14ac:dyDescent="0.25">
      <c r="Q151" s="103"/>
      <c r="R151" s="103"/>
      <c r="S151" s="103"/>
      <c r="T151" s="103"/>
      <c r="U151" s="103"/>
      <c r="V151" s="103"/>
      <c r="W151" s="103"/>
      <c r="X151" s="103"/>
      <c r="Y151" s="103"/>
    </row>
    <row r="152" spans="17:25" x14ac:dyDescent="0.25">
      <c r="Q152" s="103"/>
      <c r="R152" s="103"/>
      <c r="S152" s="103"/>
      <c r="T152" s="103"/>
      <c r="U152" s="103"/>
      <c r="V152" s="103"/>
      <c r="W152" s="103"/>
      <c r="X152" s="103"/>
      <c r="Y152" s="103"/>
    </row>
    <row r="153" spans="17:25" x14ac:dyDescent="0.25">
      <c r="Q153" s="103"/>
      <c r="R153" s="103"/>
      <c r="S153" s="103"/>
      <c r="T153" s="103"/>
      <c r="U153" s="103"/>
      <c r="V153" s="103"/>
      <c r="W153" s="103"/>
      <c r="X153" s="103"/>
      <c r="Y153" s="103"/>
    </row>
    <row r="154" spans="17:25" x14ac:dyDescent="0.25">
      <c r="Q154" s="103"/>
      <c r="R154" s="103"/>
      <c r="S154" s="103"/>
      <c r="T154" s="103"/>
      <c r="U154" s="103"/>
      <c r="V154" s="103"/>
      <c r="W154" s="103"/>
      <c r="X154" s="103"/>
      <c r="Y154" s="103"/>
    </row>
    <row r="155" spans="17:25" x14ac:dyDescent="0.25">
      <c r="Q155" s="103"/>
      <c r="R155" s="103"/>
      <c r="S155" s="103"/>
      <c r="T155" s="103"/>
      <c r="U155" s="103"/>
      <c r="V155" s="103"/>
      <c r="W155" s="103"/>
      <c r="X155" s="103"/>
      <c r="Y155" s="103"/>
    </row>
    <row r="156" spans="17:25" x14ac:dyDescent="0.25">
      <c r="Q156" s="103"/>
      <c r="R156" s="103"/>
      <c r="S156" s="103"/>
      <c r="T156" s="103"/>
      <c r="U156" s="103"/>
      <c r="V156" s="103"/>
      <c r="W156" s="103"/>
      <c r="X156" s="103"/>
      <c r="Y156" s="103"/>
    </row>
    <row r="157" spans="17:25" x14ac:dyDescent="0.25">
      <c r="Q157" s="103"/>
      <c r="R157" s="103"/>
      <c r="S157" s="103"/>
      <c r="T157" s="103"/>
      <c r="U157" s="103"/>
      <c r="V157" s="103"/>
      <c r="W157" s="103"/>
      <c r="X157" s="103"/>
      <c r="Y157" s="103"/>
    </row>
    <row r="158" spans="17:25" x14ac:dyDescent="0.25">
      <c r="Q158" s="103"/>
      <c r="R158" s="103"/>
      <c r="S158" s="103"/>
      <c r="T158" s="103"/>
      <c r="U158" s="103"/>
      <c r="V158" s="103"/>
      <c r="W158" s="103"/>
      <c r="X158" s="103"/>
      <c r="Y158" s="103"/>
    </row>
    <row r="159" spans="17:25" x14ac:dyDescent="0.25">
      <c r="Q159" s="103"/>
      <c r="R159" s="103"/>
      <c r="S159" s="103"/>
      <c r="T159" s="103"/>
      <c r="U159" s="103"/>
      <c r="V159" s="103"/>
      <c r="W159" s="103"/>
      <c r="X159" s="103"/>
      <c r="Y159" s="103"/>
    </row>
    <row r="160" spans="17:25" x14ac:dyDescent="0.25">
      <c r="Q160" s="103"/>
      <c r="R160" s="103"/>
      <c r="S160" s="103"/>
      <c r="T160" s="103"/>
      <c r="U160" s="103"/>
      <c r="V160" s="103"/>
      <c r="W160" s="103"/>
      <c r="X160" s="103"/>
      <c r="Y160" s="103"/>
    </row>
    <row r="161" spans="17:25" x14ac:dyDescent="0.25">
      <c r="Q161" s="103"/>
      <c r="R161" s="103"/>
      <c r="S161" s="103"/>
      <c r="T161" s="103"/>
      <c r="U161" s="103"/>
      <c r="V161" s="103"/>
      <c r="W161" s="103"/>
      <c r="X161" s="103"/>
      <c r="Y161" s="103"/>
    </row>
    <row r="162" spans="17:25" x14ac:dyDescent="0.25">
      <c r="Q162" s="103"/>
      <c r="R162" s="103"/>
      <c r="S162" s="103"/>
      <c r="T162" s="103"/>
      <c r="U162" s="103"/>
      <c r="V162" s="103"/>
      <c r="W162" s="103"/>
      <c r="X162" s="103"/>
      <c r="Y162" s="103"/>
    </row>
    <row r="163" spans="17:25" x14ac:dyDescent="0.25">
      <c r="Q163" s="103"/>
      <c r="R163" s="103"/>
      <c r="S163" s="103"/>
      <c r="T163" s="103"/>
      <c r="U163" s="103"/>
      <c r="V163" s="103"/>
      <c r="W163" s="103"/>
      <c r="X163" s="103"/>
      <c r="Y163" s="103"/>
    </row>
    <row r="164" spans="17:25" x14ac:dyDescent="0.25">
      <c r="Q164" s="103"/>
      <c r="R164" s="103"/>
      <c r="S164" s="103"/>
      <c r="T164" s="103"/>
      <c r="U164" s="103"/>
      <c r="V164" s="103"/>
      <c r="W164" s="103"/>
      <c r="X164" s="103"/>
      <c r="Y164" s="103"/>
    </row>
    <row r="165" spans="17:25" x14ac:dyDescent="0.25">
      <c r="Q165" s="103"/>
      <c r="R165" s="103"/>
      <c r="S165" s="103"/>
      <c r="T165" s="103"/>
      <c r="U165" s="103"/>
      <c r="V165" s="103"/>
      <c r="W165" s="103"/>
      <c r="X165" s="103"/>
      <c r="Y165" s="103"/>
    </row>
    <row r="166" spans="17:25" x14ac:dyDescent="0.25">
      <c r="Q166" s="103"/>
      <c r="R166" s="103"/>
      <c r="S166" s="103"/>
      <c r="T166" s="103"/>
      <c r="U166" s="103"/>
      <c r="V166" s="103"/>
      <c r="W166" s="103"/>
      <c r="X166" s="103"/>
      <c r="Y166" s="103"/>
    </row>
    <row r="167" spans="17:25" x14ac:dyDescent="0.25">
      <c r="Q167" s="103"/>
      <c r="R167" s="103"/>
      <c r="S167" s="103"/>
      <c r="T167" s="103"/>
      <c r="U167" s="103"/>
      <c r="V167" s="103"/>
      <c r="W167" s="103"/>
      <c r="X167" s="103"/>
      <c r="Y167" s="103"/>
    </row>
    <row r="168" spans="17:25" x14ac:dyDescent="0.25">
      <c r="Q168" s="103"/>
      <c r="R168" s="103"/>
      <c r="S168" s="103"/>
      <c r="T168" s="103"/>
      <c r="U168" s="103"/>
      <c r="V168" s="103"/>
      <c r="W168" s="103"/>
      <c r="X168" s="103"/>
      <c r="Y168" s="103"/>
    </row>
    <row r="169" spans="17:25" x14ac:dyDescent="0.25">
      <c r="Q169" s="103"/>
      <c r="R169" s="103"/>
      <c r="S169" s="103"/>
      <c r="T169" s="103"/>
      <c r="U169" s="103"/>
      <c r="V169" s="103"/>
      <c r="W169" s="103"/>
      <c r="X169" s="103"/>
      <c r="Y169" s="103"/>
    </row>
    <row r="170" spans="17:25" x14ac:dyDescent="0.25">
      <c r="Q170" s="103"/>
      <c r="R170" s="103"/>
      <c r="S170" s="103"/>
      <c r="T170" s="103"/>
      <c r="U170" s="103"/>
      <c r="V170" s="103"/>
      <c r="W170" s="103"/>
      <c r="X170" s="103"/>
      <c r="Y170" s="103"/>
    </row>
    <row r="171" spans="17:25" x14ac:dyDescent="0.25">
      <c r="Q171" s="103"/>
      <c r="R171" s="103"/>
      <c r="S171" s="103"/>
      <c r="T171" s="103"/>
      <c r="U171" s="103"/>
      <c r="V171" s="103"/>
      <c r="W171" s="103"/>
      <c r="X171" s="103"/>
      <c r="Y171" s="103"/>
    </row>
    <row r="172" spans="17:25" x14ac:dyDescent="0.25">
      <c r="Q172" s="103"/>
      <c r="R172" s="103"/>
      <c r="S172" s="103"/>
      <c r="T172" s="103"/>
      <c r="U172" s="103"/>
      <c r="V172" s="103"/>
      <c r="W172" s="103"/>
      <c r="X172" s="103"/>
      <c r="Y172" s="103"/>
    </row>
    <row r="173" spans="17:25" x14ac:dyDescent="0.25">
      <c r="Q173" s="103"/>
      <c r="R173" s="103"/>
      <c r="S173" s="103"/>
      <c r="T173" s="103"/>
      <c r="U173" s="103"/>
      <c r="V173" s="103"/>
      <c r="W173" s="103"/>
      <c r="X173" s="103"/>
      <c r="Y173" s="103"/>
    </row>
    <row r="174" spans="17:25" x14ac:dyDescent="0.25">
      <c r="Q174" s="103"/>
      <c r="R174" s="103"/>
      <c r="S174" s="103"/>
      <c r="T174" s="103"/>
      <c r="U174" s="103"/>
      <c r="V174" s="103"/>
      <c r="W174" s="103"/>
      <c r="X174" s="103"/>
      <c r="Y174" s="103"/>
    </row>
    <row r="175" spans="17:25" x14ac:dyDescent="0.25">
      <c r="Q175" s="103"/>
      <c r="R175" s="103"/>
      <c r="S175" s="103"/>
      <c r="T175" s="103"/>
      <c r="U175" s="103"/>
      <c r="V175" s="103"/>
      <c r="W175" s="103"/>
      <c r="X175" s="103"/>
      <c r="Y175" s="103"/>
    </row>
    <row r="176" spans="17:25" x14ac:dyDescent="0.25">
      <c r="Q176" s="103"/>
      <c r="R176" s="103"/>
      <c r="S176" s="103"/>
      <c r="T176" s="103"/>
      <c r="U176" s="103"/>
      <c r="V176" s="103"/>
      <c r="W176" s="103"/>
      <c r="X176" s="103"/>
      <c r="Y176" s="103"/>
    </row>
    <row r="177" spans="17:25" x14ac:dyDescent="0.25">
      <c r="Q177" s="103"/>
      <c r="R177" s="103"/>
      <c r="S177" s="103"/>
      <c r="T177" s="103"/>
      <c r="U177" s="103"/>
      <c r="V177" s="103"/>
      <c r="W177" s="103"/>
      <c r="X177" s="103"/>
      <c r="Y177" s="103"/>
    </row>
    <row r="178" spans="17:25" x14ac:dyDescent="0.25">
      <c r="Q178" s="103"/>
      <c r="R178" s="103"/>
      <c r="S178" s="103"/>
      <c r="T178" s="103"/>
      <c r="U178" s="103"/>
      <c r="V178" s="103"/>
      <c r="W178" s="103"/>
      <c r="X178" s="103"/>
      <c r="Y178" s="103"/>
    </row>
  </sheetData>
  <mergeCells count="164">
    <mergeCell ref="G31:G34"/>
    <mergeCell ref="I11:I18"/>
    <mergeCell ref="J11:J12"/>
    <mergeCell ref="J13:J14"/>
    <mergeCell ref="J17:J18"/>
    <mergeCell ref="J15:J16"/>
    <mergeCell ref="J29:J30"/>
    <mergeCell ref="C9:C30"/>
    <mergeCell ref="D19:D30"/>
    <mergeCell ref="E19:E30"/>
    <mergeCell ref="F19:F30"/>
    <mergeCell ref="G19:G30"/>
    <mergeCell ref="H19:H30"/>
    <mergeCell ref="I19:I30"/>
    <mergeCell ref="H11:H18"/>
    <mergeCell ref="Y3:Y8"/>
    <mergeCell ref="G7:G8"/>
    <mergeCell ref="H7:H8"/>
    <mergeCell ref="I7:I8"/>
    <mergeCell ref="J7:J8"/>
    <mergeCell ref="J3:J4"/>
    <mergeCell ref="J5:J6"/>
    <mergeCell ref="D3:D8"/>
    <mergeCell ref="E7:E8"/>
    <mergeCell ref="F7:F8"/>
    <mergeCell ref="F3:F6"/>
    <mergeCell ref="G3:G6"/>
    <mergeCell ref="H3:H6"/>
    <mergeCell ref="I3:I6"/>
    <mergeCell ref="E3:E6"/>
    <mergeCell ref="V3:V8"/>
    <mergeCell ref="W3:W8"/>
    <mergeCell ref="X3:X8"/>
    <mergeCell ref="A3:A54"/>
    <mergeCell ref="C3:C8"/>
    <mergeCell ref="B3:B54"/>
    <mergeCell ref="E9:E10"/>
    <mergeCell ref="E31:E34"/>
    <mergeCell ref="E35:E38"/>
    <mergeCell ref="D11:D18"/>
    <mergeCell ref="E11:E18"/>
    <mergeCell ref="F11:F18"/>
    <mergeCell ref="C31:C38"/>
    <mergeCell ref="D31:D34"/>
    <mergeCell ref="F31:F34"/>
    <mergeCell ref="AA47:AA54"/>
    <mergeCell ref="C39:C46"/>
    <mergeCell ref="D39:D46"/>
    <mergeCell ref="F39:F46"/>
    <mergeCell ref="G39:G46"/>
    <mergeCell ref="H39:H46"/>
    <mergeCell ref="E39:E46"/>
    <mergeCell ref="Z39:Z46"/>
    <mergeCell ref="X39:X46"/>
    <mergeCell ref="Y39:Y46"/>
    <mergeCell ref="X47:X54"/>
    <mergeCell ref="Y47:Y54"/>
    <mergeCell ref="V39:V46"/>
    <mergeCell ref="W39:W46"/>
    <mergeCell ref="V47:V54"/>
    <mergeCell ref="W47:W54"/>
    <mergeCell ref="J49:J50"/>
    <mergeCell ref="Z47:Z54"/>
    <mergeCell ref="AA39:AA46"/>
    <mergeCell ref="J51:J52"/>
    <mergeCell ref="H47:H54"/>
    <mergeCell ref="B1:C1"/>
    <mergeCell ref="E1:AB1"/>
    <mergeCell ref="K2:L2"/>
    <mergeCell ref="AB9:AB54"/>
    <mergeCell ref="Y19:Y22"/>
    <mergeCell ref="AA31:AA38"/>
    <mergeCell ref="I9:I10"/>
    <mergeCell ref="J9:J10"/>
    <mergeCell ref="V9:V10"/>
    <mergeCell ref="W9:W10"/>
    <mergeCell ref="X9:X10"/>
    <mergeCell ref="Y9:Y10"/>
    <mergeCell ref="D9:D10"/>
    <mergeCell ref="F9:F10"/>
    <mergeCell ref="G9:G10"/>
    <mergeCell ref="H9:H10"/>
    <mergeCell ref="X19:X22"/>
    <mergeCell ref="C47:C54"/>
    <mergeCell ref="D47:D54"/>
    <mergeCell ref="G11:G18"/>
    <mergeCell ref="H31:H34"/>
    <mergeCell ref="D35:D38"/>
    <mergeCell ref="F35:F38"/>
    <mergeCell ref="G35:G38"/>
    <mergeCell ref="Q58:U58"/>
    <mergeCell ref="J19:J20"/>
    <mergeCell ref="I47:I54"/>
    <mergeCell ref="J47:J48"/>
    <mergeCell ref="J53:J54"/>
    <mergeCell ref="E47:E54"/>
    <mergeCell ref="J37:J38"/>
    <mergeCell ref="H35:H38"/>
    <mergeCell ref="I35:I38"/>
    <mergeCell ref="J35:J36"/>
    <mergeCell ref="J41:J42"/>
    <mergeCell ref="J43:J44"/>
    <mergeCell ref="J45:J46"/>
    <mergeCell ref="J39:J40"/>
    <mergeCell ref="J21:J22"/>
    <mergeCell ref="I31:I34"/>
    <mergeCell ref="J31:J32"/>
    <mergeCell ref="J33:J34"/>
    <mergeCell ref="I39:I46"/>
    <mergeCell ref="F47:F54"/>
    <mergeCell ref="G47:G54"/>
    <mergeCell ref="J23:J24"/>
    <mergeCell ref="J25:J26"/>
    <mergeCell ref="J27:J28"/>
    <mergeCell ref="Y91:Y94"/>
    <mergeCell ref="V65:V70"/>
    <mergeCell ref="W65:W70"/>
    <mergeCell ref="X65:X70"/>
    <mergeCell ref="Y65:Y70"/>
    <mergeCell ref="V71:V80"/>
    <mergeCell ref="W71:W80"/>
    <mergeCell ref="X71:X80"/>
    <mergeCell ref="Y71:Y80"/>
    <mergeCell ref="V91:V94"/>
    <mergeCell ref="W91:W94"/>
    <mergeCell ref="X91:X94"/>
    <mergeCell ref="W35:W38"/>
    <mergeCell ref="X35:X38"/>
    <mergeCell ref="V81:V90"/>
    <mergeCell ref="W81:W90"/>
    <mergeCell ref="X81:X90"/>
    <mergeCell ref="Y81:Y90"/>
    <mergeCell ref="V55:V60"/>
    <mergeCell ref="W55:W60"/>
    <mergeCell ref="X55:X60"/>
    <mergeCell ref="Y55:Y60"/>
    <mergeCell ref="X61:X64"/>
    <mergeCell ref="Y61:Y64"/>
    <mergeCell ref="V61:V64"/>
    <mergeCell ref="W61:W64"/>
    <mergeCell ref="AA3:AA8"/>
    <mergeCell ref="AA11:AA14"/>
    <mergeCell ref="AA15:AA18"/>
    <mergeCell ref="Z3:Z14"/>
    <mergeCell ref="Z15:Z18"/>
    <mergeCell ref="Z19:Z38"/>
    <mergeCell ref="AA9:AA10"/>
    <mergeCell ref="AA19:AA22"/>
    <mergeCell ref="V19:V22"/>
    <mergeCell ref="W19:W22"/>
    <mergeCell ref="V31:V34"/>
    <mergeCell ref="W31:W34"/>
    <mergeCell ref="X31:X34"/>
    <mergeCell ref="V11:V14"/>
    <mergeCell ref="W11:W14"/>
    <mergeCell ref="X11:X14"/>
    <mergeCell ref="Y11:Y14"/>
    <mergeCell ref="V15:V18"/>
    <mergeCell ref="W15:W18"/>
    <mergeCell ref="X15:X18"/>
    <mergeCell ref="Y15:Y18"/>
    <mergeCell ref="Y31:Y34"/>
    <mergeCell ref="Y35:Y38"/>
    <mergeCell ref="V35:V38"/>
  </mergeCells>
  <conditionalFormatting sqref="Q60:T60">
    <cfRule type="iconSet" priority="1">
      <iconSet iconSet="3Symbols">
        <cfvo type="percent" val="0"/>
        <cfvo type="percent" val="33"/>
        <cfvo type="percent" val="67"/>
      </iconSet>
    </cfRule>
  </conditionalFormatting>
  <printOptions horizontalCentered="1"/>
  <pageMargins left="0" right="0" top="0.74803149606299213" bottom="0.74803149606299213" header="0.31496062992125984" footer="0.31496062992125984"/>
  <pageSetup scale="40" fitToWidth="5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AT180"/>
  <sheetViews>
    <sheetView zoomScale="60" zoomScaleNormal="60" workbookViewId="0">
      <pane xSplit="5" ySplit="2" topLeftCell="F34" activePane="bottomRight" state="frozen"/>
      <selection pane="topRight" activeCell="G1" sqref="G1"/>
      <selection pane="bottomLeft" activeCell="A3" sqref="A3"/>
      <selection pane="bottomRight" activeCell="F42" sqref="F42"/>
    </sheetView>
  </sheetViews>
  <sheetFormatPr baseColWidth="10" defaultColWidth="12.42578125" defaultRowHeight="33.75" customHeight="1" outlineLevelCol="1" x14ac:dyDescent="0.2"/>
  <cols>
    <col min="1" max="1" width="24" style="7" customWidth="1"/>
    <col min="2" max="2" width="37.42578125" style="8" customWidth="1" outlineLevel="1"/>
    <col min="3" max="3" width="26.42578125" style="8" customWidth="1" outlineLevel="1"/>
    <col min="4" max="4" width="31.42578125" style="8" customWidth="1" outlineLevel="1"/>
    <col min="5" max="5" width="26.7109375" style="9" customWidth="1"/>
    <col min="6" max="6" width="15.42578125" style="9" customWidth="1"/>
    <col min="7" max="7" width="24.28515625" style="9" customWidth="1"/>
    <col min="8" max="8" width="21.28515625" style="9" customWidth="1"/>
    <col min="9" max="9" width="16" style="8" customWidth="1" outlineLevel="1"/>
    <col min="10" max="10" width="39.7109375" style="10" customWidth="1"/>
    <col min="11" max="11" width="9.7109375" style="9" customWidth="1"/>
    <col min="12" max="12" width="9.42578125" style="9" customWidth="1"/>
    <col min="13" max="15" width="8.42578125" style="8" customWidth="1"/>
    <col min="16" max="17" width="10" style="8" customWidth="1"/>
    <col min="18" max="18" width="10.42578125" style="8" bestFit="1" customWidth="1"/>
    <col min="19" max="25" width="10" style="8" customWidth="1"/>
    <col min="26" max="26" width="12.42578125" style="22" customWidth="1"/>
    <col min="27" max="27" width="15.140625" style="22" customWidth="1"/>
    <col min="28" max="28" width="14.7109375" style="22" customWidth="1"/>
    <col min="29" max="46" width="12.42578125" style="22"/>
    <col min="47" max="16384" width="12.42578125" style="7"/>
  </cols>
  <sheetData>
    <row r="1" spans="1:46" s="18" customFormat="1" ht="33.75" customHeight="1" x14ac:dyDescent="0.2">
      <c r="A1" s="91" t="s">
        <v>0</v>
      </c>
      <c r="B1" s="504" t="s">
        <v>1</v>
      </c>
      <c r="C1" s="504"/>
      <c r="D1" s="91" t="s">
        <v>68</v>
      </c>
      <c r="E1" s="505"/>
      <c r="F1" s="505"/>
      <c r="G1" s="505"/>
      <c r="H1" s="505"/>
      <c r="I1" s="505"/>
      <c r="J1" s="505"/>
      <c r="K1" s="505"/>
      <c r="L1" s="505"/>
      <c r="M1" s="505"/>
      <c r="N1" s="505"/>
      <c r="O1" s="505"/>
      <c r="P1" s="505"/>
      <c r="Q1" s="505"/>
      <c r="R1" s="505"/>
      <c r="S1" s="505"/>
      <c r="T1" s="505"/>
      <c r="U1" s="505"/>
      <c r="V1" s="505"/>
      <c r="W1" s="505"/>
      <c r="X1" s="505"/>
      <c r="Y1" s="505"/>
      <c r="Z1" s="505"/>
      <c r="AA1" s="505"/>
      <c r="AB1" s="506"/>
      <c r="AC1" s="25"/>
      <c r="AD1" s="25"/>
      <c r="AE1" s="25"/>
      <c r="AF1" s="25"/>
      <c r="AG1" s="25"/>
      <c r="AH1" s="25"/>
      <c r="AI1" s="25"/>
      <c r="AJ1" s="25"/>
      <c r="AK1" s="25"/>
      <c r="AL1" s="25"/>
      <c r="AM1" s="25"/>
      <c r="AN1" s="25"/>
      <c r="AO1" s="25"/>
      <c r="AP1" s="25"/>
      <c r="AQ1" s="25"/>
      <c r="AR1" s="25"/>
      <c r="AS1" s="25"/>
      <c r="AT1" s="25"/>
    </row>
    <row r="2" spans="1:46" ht="61.5" customHeight="1" x14ac:dyDescent="0.2">
      <c r="A2" s="74" t="s">
        <v>3</v>
      </c>
      <c r="B2" s="74" t="s">
        <v>4</v>
      </c>
      <c r="C2" s="74" t="s">
        <v>69</v>
      </c>
      <c r="D2" s="57" t="s">
        <v>6</v>
      </c>
      <c r="E2" s="57">
        <v>2024</v>
      </c>
      <c r="F2" s="106" t="s">
        <v>7</v>
      </c>
      <c r="G2" s="75" t="s">
        <v>8</v>
      </c>
      <c r="H2" s="75" t="s">
        <v>9</v>
      </c>
      <c r="I2" s="76" t="s">
        <v>10</v>
      </c>
      <c r="J2" s="75" t="s">
        <v>11</v>
      </c>
      <c r="K2" s="507" t="s">
        <v>12</v>
      </c>
      <c r="L2" s="507"/>
      <c r="M2" s="77">
        <v>45352</v>
      </c>
      <c r="N2" s="77">
        <v>45444</v>
      </c>
      <c r="O2" s="77">
        <v>45536</v>
      </c>
      <c r="P2" s="77">
        <v>45627</v>
      </c>
      <c r="Q2" s="136" t="s">
        <v>13</v>
      </c>
      <c r="R2" s="136" t="s">
        <v>14</v>
      </c>
      <c r="S2" s="136" t="s">
        <v>15</v>
      </c>
      <c r="T2" s="136" t="s">
        <v>16</v>
      </c>
      <c r="U2" s="136" t="s">
        <v>17</v>
      </c>
      <c r="V2" s="136" t="s">
        <v>18</v>
      </c>
      <c r="W2" s="136" t="s">
        <v>19</v>
      </c>
      <c r="X2" s="136" t="s">
        <v>20</v>
      </c>
      <c r="Y2" s="136" t="s">
        <v>21</v>
      </c>
      <c r="Z2" s="94" t="s">
        <v>54</v>
      </c>
      <c r="AA2" s="102" t="s">
        <v>23</v>
      </c>
      <c r="AB2" s="94" t="s">
        <v>24</v>
      </c>
    </row>
    <row r="3" spans="1:46" ht="35.450000000000003" customHeight="1" x14ac:dyDescent="0.2">
      <c r="A3" s="533"/>
      <c r="B3" s="590" t="s">
        <v>1102</v>
      </c>
      <c r="C3" s="573" t="s">
        <v>72</v>
      </c>
      <c r="D3" s="573" t="s">
        <v>73</v>
      </c>
      <c r="E3" s="496" t="s">
        <v>995</v>
      </c>
      <c r="F3" s="501">
        <v>23</v>
      </c>
      <c r="G3" s="496" t="s">
        <v>704</v>
      </c>
      <c r="H3" s="496" t="s">
        <v>705</v>
      </c>
      <c r="I3" s="575">
        <v>0</v>
      </c>
      <c r="J3" s="583" t="s">
        <v>996</v>
      </c>
      <c r="K3" s="163">
        <v>0.5</v>
      </c>
      <c r="L3" s="78" t="s">
        <v>30</v>
      </c>
      <c r="M3" s="79">
        <v>0.25</v>
      </c>
      <c r="N3" s="79">
        <v>0.5</v>
      </c>
      <c r="O3" s="79">
        <v>0.75</v>
      </c>
      <c r="P3" s="95">
        <v>1</v>
      </c>
      <c r="Q3" s="6">
        <f t="shared" ref="Q3:Q34" si="0">+SUM(M3:M3)*K3</f>
        <v>0.125</v>
      </c>
      <c r="R3" s="6">
        <f t="shared" ref="R3:R34" si="1">+SUM(N3:N3)*K3</f>
        <v>0.25</v>
      </c>
      <c r="S3" s="6">
        <f t="shared" ref="S3:S34" si="2">+SUM(O3:O3)*K3</f>
        <v>0.375</v>
      </c>
      <c r="T3" s="6">
        <f t="shared" ref="T3:T34" si="3">+SUM(P3:P3)*K3</f>
        <v>0.5</v>
      </c>
      <c r="U3" s="137">
        <f t="shared" ref="U3:U34" si="4">+MAX(Q3:T3)</f>
        <v>0.5</v>
      </c>
      <c r="V3" s="358">
        <v>0</v>
      </c>
      <c r="W3" s="358">
        <v>0</v>
      </c>
      <c r="X3" s="358">
        <v>0</v>
      </c>
      <c r="Y3" s="358">
        <v>0</v>
      </c>
      <c r="Z3" s="362" t="s">
        <v>74</v>
      </c>
      <c r="AA3" s="362" t="s">
        <v>75</v>
      </c>
      <c r="AB3" s="508"/>
    </row>
    <row r="4" spans="1:46" ht="30" customHeight="1" x14ac:dyDescent="0.2">
      <c r="A4" s="533"/>
      <c r="B4" s="591"/>
      <c r="C4" s="573"/>
      <c r="D4" s="573"/>
      <c r="E4" s="496"/>
      <c r="F4" s="502"/>
      <c r="G4" s="496"/>
      <c r="H4" s="496"/>
      <c r="I4" s="575"/>
      <c r="J4" s="583"/>
      <c r="K4" s="161">
        <v>0.5</v>
      </c>
      <c r="L4" s="160" t="s">
        <v>33</v>
      </c>
      <c r="M4" s="80">
        <v>0</v>
      </c>
      <c r="N4" s="80">
        <v>0</v>
      </c>
      <c r="O4" s="80">
        <v>0</v>
      </c>
      <c r="P4" s="96">
        <v>0</v>
      </c>
      <c r="Q4" s="153">
        <f t="shared" si="0"/>
        <v>0</v>
      </c>
      <c r="R4" s="153">
        <f t="shared" si="1"/>
        <v>0</v>
      </c>
      <c r="S4" s="153">
        <f t="shared" si="2"/>
        <v>0</v>
      </c>
      <c r="T4" s="153">
        <f t="shared" si="3"/>
        <v>0</v>
      </c>
      <c r="U4" s="154">
        <f t="shared" si="4"/>
        <v>0</v>
      </c>
      <c r="V4" s="358"/>
      <c r="W4" s="358"/>
      <c r="X4" s="358"/>
      <c r="Y4" s="358"/>
      <c r="Z4" s="559"/>
      <c r="AA4" s="559"/>
      <c r="AB4" s="508"/>
    </row>
    <row r="5" spans="1:46" ht="33.75" customHeight="1" x14ac:dyDescent="0.2">
      <c r="A5" s="533"/>
      <c r="B5" s="591"/>
      <c r="C5" s="573"/>
      <c r="D5" s="573"/>
      <c r="E5" s="496"/>
      <c r="F5" s="502"/>
      <c r="G5" s="496"/>
      <c r="H5" s="496"/>
      <c r="I5" s="575"/>
      <c r="J5" s="583" t="s">
        <v>997</v>
      </c>
      <c r="K5" s="163">
        <v>0.5</v>
      </c>
      <c r="L5" s="78" t="s">
        <v>30</v>
      </c>
      <c r="M5" s="79">
        <v>0.3</v>
      </c>
      <c r="N5" s="79">
        <v>1</v>
      </c>
      <c r="O5" s="79">
        <v>1</v>
      </c>
      <c r="P5" s="95">
        <v>1</v>
      </c>
      <c r="Q5" s="6">
        <f t="shared" si="0"/>
        <v>0.15</v>
      </c>
      <c r="R5" s="6">
        <f t="shared" si="1"/>
        <v>0.5</v>
      </c>
      <c r="S5" s="6">
        <f t="shared" si="2"/>
        <v>0.5</v>
      </c>
      <c r="T5" s="6">
        <f t="shared" si="3"/>
        <v>0.5</v>
      </c>
      <c r="U5" s="137">
        <f t="shared" si="4"/>
        <v>0.5</v>
      </c>
      <c r="V5" s="358"/>
      <c r="W5" s="358"/>
      <c r="X5" s="358"/>
      <c r="Y5" s="358"/>
      <c r="Z5" s="559"/>
      <c r="AA5" s="559"/>
      <c r="AB5" s="508"/>
    </row>
    <row r="6" spans="1:46" ht="58.9" customHeight="1" x14ac:dyDescent="0.2">
      <c r="A6" s="533"/>
      <c r="B6" s="591"/>
      <c r="C6" s="573"/>
      <c r="D6" s="573"/>
      <c r="E6" s="496"/>
      <c r="F6" s="502"/>
      <c r="G6" s="496"/>
      <c r="H6" s="496"/>
      <c r="I6" s="575"/>
      <c r="J6" s="583"/>
      <c r="K6" s="161">
        <v>0.5</v>
      </c>
      <c r="L6" s="160" t="s">
        <v>33</v>
      </c>
      <c r="M6" s="80">
        <v>0</v>
      </c>
      <c r="N6" s="80">
        <v>0</v>
      </c>
      <c r="O6" s="80">
        <v>0</v>
      </c>
      <c r="P6" s="96">
        <v>0</v>
      </c>
      <c r="Q6" s="153">
        <f t="shared" si="0"/>
        <v>0</v>
      </c>
      <c r="R6" s="153">
        <f t="shared" si="1"/>
        <v>0</v>
      </c>
      <c r="S6" s="153">
        <v>0</v>
      </c>
      <c r="T6" s="153">
        <f t="shared" si="3"/>
        <v>0</v>
      </c>
      <c r="U6" s="154">
        <f t="shared" si="4"/>
        <v>0</v>
      </c>
      <c r="V6" s="358"/>
      <c r="W6" s="358"/>
      <c r="X6" s="358"/>
      <c r="Y6" s="358"/>
      <c r="Z6" s="559"/>
      <c r="AA6" s="559"/>
      <c r="AB6" s="508"/>
    </row>
    <row r="7" spans="1:46" ht="56.25" customHeight="1" x14ac:dyDescent="0.2">
      <c r="A7" s="533"/>
      <c r="B7" s="591"/>
      <c r="C7" s="573" t="s">
        <v>76</v>
      </c>
      <c r="D7" s="584" t="s">
        <v>77</v>
      </c>
      <c r="E7" s="585" t="s">
        <v>568</v>
      </c>
      <c r="F7" s="560">
        <v>24</v>
      </c>
      <c r="G7" s="496" t="s">
        <v>1037</v>
      </c>
      <c r="H7" s="496" t="s">
        <v>78</v>
      </c>
      <c r="I7" s="563">
        <f>X7</f>
        <v>0</v>
      </c>
      <c r="J7" s="494" t="s">
        <v>1097</v>
      </c>
      <c r="K7" s="158">
        <v>0.25</v>
      </c>
      <c r="L7" s="78" t="s">
        <v>30</v>
      </c>
      <c r="M7" s="79">
        <v>0</v>
      </c>
      <c r="N7" s="79">
        <v>1</v>
      </c>
      <c r="O7" s="79">
        <v>1</v>
      </c>
      <c r="P7" s="79">
        <v>1</v>
      </c>
      <c r="Q7" s="6">
        <f t="shared" si="0"/>
        <v>0</v>
      </c>
      <c r="R7" s="6">
        <f t="shared" si="1"/>
        <v>0.25</v>
      </c>
      <c r="S7" s="6">
        <f t="shared" si="2"/>
        <v>0.25</v>
      </c>
      <c r="T7" s="6">
        <f t="shared" si="3"/>
        <v>0.25</v>
      </c>
      <c r="U7" s="137">
        <f t="shared" si="4"/>
        <v>0.25</v>
      </c>
      <c r="V7" s="378">
        <f>+Q8+Q10+Q18</f>
        <v>0</v>
      </c>
      <c r="W7" s="378">
        <f>+R8+R10+R18</f>
        <v>0</v>
      </c>
      <c r="X7" s="378">
        <f>+S8+S10+S18</f>
        <v>0</v>
      </c>
      <c r="Y7" s="378">
        <f>+T8+T10+T18</f>
        <v>0</v>
      </c>
      <c r="Z7" s="559" t="s">
        <v>71</v>
      </c>
      <c r="AA7" s="559" t="s">
        <v>79</v>
      </c>
      <c r="AB7" s="508"/>
    </row>
    <row r="8" spans="1:46" ht="57" customHeight="1" x14ac:dyDescent="0.2">
      <c r="A8" s="533"/>
      <c r="B8" s="591"/>
      <c r="C8" s="573"/>
      <c r="D8" s="584"/>
      <c r="E8" s="586"/>
      <c r="F8" s="561"/>
      <c r="G8" s="496"/>
      <c r="H8" s="496"/>
      <c r="I8" s="564"/>
      <c r="J8" s="494"/>
      <c r="K8" s="161">
        <v>0.25</v>
      </c>
      <c r="L8" s="160" t="s">
        <v>33</v>
      </c>
      <c r="M8" s="80">
        <v>0</v>
      </c>
      <c r="N8" s="80">
        <v>0</v>
      </c>
      <c r="O8" s="80">
        <v>0</v>
      </c>
      <c r="P8" s="80">
        <v>0</v>
      </c>
      <c r="Q8" s="153">
        <f t="shared" si="0"/>
        <v>0</v>
      </c>
      <c r="R8" s="153">
        <f t="shared" si="1"/>
        <v>0</v>
      </c>
      <c r="S8" s="153">
        <f t="shared" si="2"/>
        <v>0</v>
      </c>
      <c r="T8" s="153">
        <f t="shared" si="3"/>
        <v>0</v>
      </c>
      <c r="U8" s="154">
        <f t="shared" si="4"/>
        <v>0</v>
      </c>
      <c r="V8" s="358"/>
      <c r="W8" s="358"/>
      <c r="X8" s="358"/>
      <c r="Y8" s="358"/>
      <c r="Z8" s="559"/>
      <c r="AA8" s="559"/>
      <c r="AB8" s="508"/>
    </row>
    <row r="9" spans="1:46" ht="57.75" customHeight="1" x14ac:dyDescent="0.2">
      <c r="A9" s="533"/>
      <c r="B9" s="591"/>
      <c r="C9" s="573"/>
      <c r="D9" s="584"/>
      <c r="E9" s="586"/>
      <c r="F9" s="561"/>
      <c r="G9" s="496"/>
      <c r="H9" s="496"/>
      <c r="I9" s="564"/>
      <c r="J9" s="494" t="s">
        <v>1098</v>
      </c>
      <c r="K9" s="158">
        <v>0.25</v>
      </c>
      <c r="L9" s="78" t="s">
        <v>30</v>
      </c>
      <c r="M9" s="79">
        <v>0</v>
      </c>
      <c r="N9" s="79">
        <v>1</v>
      </c>
      <c r="O9" s="79">
        <v>1</v>
      </c>
      <c r="P9" s="79">
        <v>1</v>
      </c>
      <c r="Q9" s="6">
        <f t="shared" si="0"/>
        <v>0</v>
      </c>
      <c r="R9" s="6">
        <f t="shared" si="1"/>
        <v>0.25</v>
      </c>
      <c r="S9" s="6">
        <f t="shared" si="2"/>
        <v>0.25</v>
      </c>
      <c r="T9" s="6">
        <f t="shared" si="3"/>
        <v>0.25</v>
      </c>
      <c r="U9" s="137">
        <f t="shared" si="4"/>
        <v>0.25</v>
      </c>
      <c r="V9" s="358"/>
      <c r="W9" s="358"/>
      <c r="X9" s="358"/>
      <c r="Y9" s="358"/>
      <c r="Z9" s="559"/>
      <c r="AA9" s="559"/>
      <c r="AB9" s="508"/>
    </row>
    <row r="10" spans="1:46" ht="44.45" customHeight="1" x14ac:dyDescent="0.2">
      <c r="A10" s="533"/>
      <c r="B10" s="591"/>
      <c r="C10" s="573"/>
      <c r="D10" s="584"/>
      <c r="E10" s="586"/>
      <c r="F10" s="561"/>
      <c r="G10" s="496"/>
      <c r="H10" s="496"/>
      <c r="I10" s="564"/>
      <c r="J10" s="494"/>
      <c r="K10" s="161">
        <v>0.25</v>
      </c>
      <c r="L10" s="160" t="s">
        <v>33</v>
      </c>
      <c r="M10" s="80">
        <v>0</v>
      </c>
      <c r="N10" s="80">
        <v>0</v>
      </c>
      <c r="O10" s="80">
        <v>0</v>
      </c>
      <c r="P10" s="80">
        <v>0</v>
      </c>
      <c r="Q10" s="153">
        <f t="shared" si="0"/>
        <v>0</v>
      </c>
      <c r="R10" s="153">
        <f t="shared" si="1"/>
        <v>0</v>
      </c>
      <c r="S10" s="153">
        <f t="shared" si="2"/>
        <v>0</v>
      </c>
      <c r="T10" s="153">
        <f t="shared" si="3"/>
        <v>0</v>
      </c>
      <c r="U10" s="154">
        <f t="shared" si="4"/>
        <v>0</v>
      </c>
      <c r="V10" s="358"/>
      <c r="W10" s="358"/>
      <c r="X10" s="358"/>
      <c r="Y10" s="358"/>
      <c r="Z10" s="559"/>
      <c r="AA10" s="559"/>
      <c r="AB10" s="508"/>
    </row>
    <row r="11" spans="1:46" ht="44.45" customHeight="1" x14ac:dyDescent="0.2">
      <c r="A11" s="533"/>
      <c r="B11" s="591"/>
      <c r="C11" s="573"/>
      <c r="D11" s="584"/>
      <c r="E11" s="586"/>
      <c r="F11" s="561"/>
      <c r="G11" s="496"/>
      <c r="H11" s="496"/>
      <c r="I11" s="564"/>
      <c r="J11" s="494" t="s">
        <v>1099</v>
      </c>
      <c r="K11" s="158">
        <v>0.25</v>
      </c>
      <c r="L11" s="78" t="s">
        <v>30</v>
      </c>
      <c r="M11" s="79">
        <v>0</v>
      </c>
      <c r="N11" s="79">
        <v>0</v>
      </c>
      <c r="O11" s="79">
        <v>1</v>
      </c>
      <c r="P11" s="79">
        <v>1</v>
      </c>
      <c r="Q11" s="336">
        <f t="shared" ref="Q11:Q16" si="5">+SUM(M11:M11)*K11</f>
        <v>0</v>
      </c>
      <c r="R11" s="336">
        <f t="shared" ref="R11:R16" si="6">+SUM(N11:N11)*K11</f>
        <v>0</v>
      </c>
      <c r="S11" s="336">
        <f t="shared" ref="S11:S16" si="7">+SUM(O11:O11)*K11</f>
        <v>0.25</v>
      </c>
      <c r="T11" s="336">
        <f t="shared" ref="T11:T16" si="8">+SUM(P11:P11)*K11</f>
        <v>0.25</v>
      </c>
      <c r="U11" s="137">
        <f t="shared" ref="U11:U16" si="9">+MAX(Q11:T11)</f>
        <v>0.25</v>
      </c>
      <c r="V11" s="358"/>
      <c r="W11" s="358"/>
      <c r="X11" s="358"/>
      <c r="Y11" s="358"/>
      <c r="Z11" s="559"/>
      <c r="AA11" s="559"/>
      <c r="AB11" s="508"/>
    </row>
    <row r="12" spans="1:46" ht="44.45" customHeight="1" x14ac:dyDescent="0.2">
      <c r="A12" s="533"/>
      <c r="B12" s="591"/>
      <c r="C12" s="573"/>
      <c r="D12" s="584"/>
      <c r="E12" s="586"/>
      <c r="F12" s="561"/>
      <c r="G12" s="496"/>
      <c r="H12" s="496"/>
      <c r="I12" s="564"/>
      <c r="J12" s="494"/>
      <c r="K12" s="161">
        <v>0.25</v>
      </c>
      <c r="L12" s="160" t="s">
        <v>33</v>
      </c>
      <c r="M12" s="80">
        <v>0</v>
      </c>
      <c r="N12" s="80">
        <v>0</v>
      </c>
      <c r="O12" s="80">
        <v>0</v>
      </c>
      <c r="P12" s="80">
        <v>0</v>
      </c>
      <c r="Q12" s="153">
        <f t="shared" si="5"/>
        <v>0</v>
      </c>
      <c r="R12" s="153">
        <f t="shared" si="6"/>
        <v>0</v>
      </c>
      <c r="S12" s="153">
        <f t="shared" si="7"/>
        <v>0</v>
      </c>
      <c r="T12" s="153">
        <f t="shared" si="8"/>
        <v>0</v>
      </c>
      <c r="U12" s="154">
        <f t="shared" si="9"/>
        <v>0</v>
      </c>
      <c r="V12" s="358"/>
      <c r="W12" s="358"/>
      <c r="X12" s="358"/>
      <c r="Y12" s="358"/>
      <c r="Z12" s="559"/>
      <c r="AA12" s="559"/>
      <c r="AB12" s="508"/>
    </row>
    <row r="13" spans="1:46" ht="44.45" customHeight="1" x14ac:dyDescent="0.2">
      <c r="A13" s="533"/>
      <c r="B13" s="591"/>
      <c r="C13" s="573"/>
      <c r="D13" s="584"/>
      <c r="E13" s="586"/>
      <c r="F13" s="561"/>
      <c r="G13" s="496"/>
      <c r="H13" s="496"/>
      <c r="I13" s="564"/>
      <c r="J13" s="494" t="s">
        <v>1100</v>
      </c>
      <c r="K13" s="158">
        <v>0.25</v>
      </c>
      <c r="L13" s="78" t="s">
        <v>30</v>
      </c>
      <c r="M13" s="79">
        <v>0</v>
      </c>
      <c r="N13" s="79">
        <v>0</v>
      </c>
      <c r="O13" s="79">
        <v>1</v>
      </c>
      <c r="P13" s="79">
        <v>1</v>
      </c>
      <c r="Q13" s="336">
        <f t="shared" si="5"/>
        <v>0</v>
      </c>
      <c r="R13" s="336">
        <f t="shared" si="6"/>
        <v>0</v>
      </c>
      <c r="S13" s="336">
        <f t="shared" si="7"/>
        <v>0.25</v>
      </c>
      <c r="T13" s="336">
        <f t="shared" si="8"/>
        <v>0.25</v>
      </c>
      <c r="U13" s="137">
        <f t="shared" si="9"/>
        <v>0.25</v>
      </c>
      <c r="V13" s="358"/>
      <c r="W13" s="358"/>
      <c r="X13" s="358"/>
      <c r="Y13" s="358"/>
      <c r="Z13" s="559"/>
      <c r="AA13" s="559"/>
      <c r="AB13" s="508"/>
    </row>
    <row r="14" spans="1:46" ht="44.45" customHeight="1" x14ac:dyDescent="0.2">
      <c r="A14" s="533"/>
      <c r="B14" s="591"/>
      <c r="C14" s="573"/>
      <c r="D14" s="584"/>
      <c r="E14" s="586"/>
      <c r="F14" s="561"/>
      <c r="G14" s="496"/>
      <c r="H14" s="496"/>
      <c r="I14" s="564"/>
      <c r="J14" s="494"/>
      <c r="K14" s="161">
        <v>0.25</v>
      </c>
      <c r="L14" s="160" t="s">
        <v>33</v>
      </c>
      <c r="M14" s="80">
        <v>0</v>
      </c>
      <c r="N14" s="80">
        <v>0</v>
      </c>
      <c r="O14" s="80">
        <v>0</v>
      </c>
      <c r="P14" s="80">
        <v>0</v>
      </c>
      <c r="Q14" s="153">
        <f t="shared" si="5"/>
        <v>0</v>
      </c>
      <c r="R14" s="153">
        <f t="shared" si="6"/>
        <v>0</v>
      </c>
      <c r="S14" s="153">
        <f t="shared" si="7"/>
        <v>0</v>
      </c>
      <c r="T14" s="153">
        <f t="shared" si="8"/>
        <v>0</v>
      </c>
      <c r="U14" s="154">
        <f t="shared" si="9"/>
        <v>0</v>
      </c>
      <c r="V14" s="358"/>
      <c r="W14" s="358"/>
      <c r="X14" s="358"/>
      <c r="Y14" s="358"/>
      <c r="Z14" s="559"/>
      <c r="AA14" s="559"/>
      <c r="AB14" s="508"/>
    </row>
    <row r="15" spans="1:46" ht="44.45" customHeight="1" x14ac:dyDescent="0.2">
      <c r="A15" s="533"/>
      <c r="B15" s="591"/>
      <c r="C15" s="573"/>
      <c r="D15" s="584"/>
      <c r="E15" s="586"/>
      <c r="F15" s="561"/>
      <c r="G15" s="496"/>
      <c r="H15" s="496"/>
      <c r="I15" s="564"/>
      <c r="J15" s="494" t="s">
        <v>1101</v>
      </c>
      <c r="K15" s="158">
        <v>0.25</v>
      </c>
      <c r="L15" s="78" t="s">
        <v>30</v>
      </c>
      <c r="M15" s="79">
        <v>0</v>
      </c>
      <c r="N15" s="79">
        <v>0</v>
      </c>
      <c r="O15" s="79">
        <v>0</v>
      </c>
      <c r="P15" s="79">
        <v>1</v>
      </c>
      <c r="Q15" s="336">
        <f t="shared" si="5"/>
        <v>0</v>
      </c>
      <c r="R15" s="336">
        <f t="shared" si="6"/>
        <v>0</v>
      </c>
      <c r="S15" s="336">
        <f t="shared" si="7"/>
        <v>0</v>
      </c>
      <c r="T15" s="336">
        <f t="shared" si="8"/>
        <v>0.25</v>
      </c>
      <c r="U15" s="137">
        <f t="shared" si="9"/>
        <v>0.25</v>
      </c>
      <c r="V15" s="358"/>
      <c r="W15" s="358"/>
      <c r="X15" s="358"/>
      <c r="Y15" s="358"/>
      <c r="Z15" s="559"/>
      <c r="AA15" s="559"/>
      <c r="AB15" s="508"/>
    </row>
    <row r="16" spans="1:46" ht="44.45" customHeight="1" x14ac:dyDescent="0.2">
      <c r="A16" s="533"/>
      <c r="B16" s="591"/>
      <c r="C16" s="573"/>
      <c r="D16" s="584"/>
      <c r="E16" s="586"/>
      <c r="F16" s="561"/>
      <c r="G16" s="496"/>
      <c r="H16" s="496"/>
      <c r="I16" s="564"/>
      <c r="J16" s="494"/>
      <c r="K16" s="161">
        <v>0.25</v>
      </c>
      <c r="L16" s="160" t="s">
        <v>33</v>
      </c>
      <c r="M16" s="80">
        <v>0</v>
      </c>
      <c r="N16" s="80">
        <v>0</v>
      </c>
      <c r="O16" s="80">
        <v>0</v>
      </c>
      <c r="P16" s="80">
        <v>0</v>
      </c>
      <c r="Q16" s="153">
        <f t="shared" si="5"/>
        <v>0</v>
      </c>
      <c r="R16" s="153">
        <f t="shared" si="6"/>
        <v>0</v>
      </c>
      <c r="S16" s="153">
        <f t="shared" si="7"/>
        <v>0</v>
      </c>
      <c r="T16" s="153">
        <f t="shared" si="8"/>
        <v>0</v>
      </c>
      <c r="U16" s="154">
        <f t="shared" si="9"/>
        <v>0</v>
      </c>
      <c r="V16" s="358"/>
      <c r="W16" s="358"/>
      <c r="X16" s="358"/>
      <c r="Y16" s="358"/>
      <c r="Z16" s="559"/>
      <c r="AA16" s="559"/>
      <c r="AB16" s="508"/>
    </row>
    <row r="17" spans="1:28" ht="38.450000000000003" customHeight="1" x14ac:dyDescent="0.2">
      <c r="A17" s="533"/>
      <c r="B17" s="591"/>
      <c r="C17" s="573"/>
      <c r="D17" s="584"/>
      <c r="E17" s="586"/>
      <c r="F17" s="561"/>
      <c r="G17" s="496"/>
      <c r="H17" s="496"/>
      <c r="I17" s="564"/>
      <c r="J17" s="494" t="s">
        <v>1094</v>
      </c>
      <c r="K17" s="158">
        <v>0.25</v>
      </c>
      <c r="L17" s="78" t="s">
        <v>30</v>
      </c>
      <c r="M17" s="79">
        <v>0</v>
      </c>
      <c r="N17" s="79">
        <v>0</v>
      </c>
      <c r="O17" s="79">
        <v>0</v>
      </c>
      <c r="P17" s="79">
        <v>1</v>
      </c>
      <c r="Q17" s="6">
        <f t="shared" si="0"/>
        <v>0</v>
      </c>
      <c r="R17" s="6">
        <f t="shared" si="1"/>
        <v>0</v>
      </c>
      <c r="S17" s="6">
        <f t="shared" si="2"/>
        <v>0</v>
      </c>
      <c r="T17" s="6">
        <f t="shared" si="3"/>
        <v>0.25</v>
      </c>
      <c r="U17" s="137">
        <f t="shared" si="4"/>
        <v>0.25</v>
      </c>
      <c r="V17" s="358"/>
      <c r="W17" s="358"/>
      <c r="X17" s="358"/>
      <c r="Y17" s="358"/>
      <c r="Z17" s="559"/>
      <c r="AA17" s="559"/>
      <c r="AB17" s="508"/>
    </row>
    <row r="18" spans="1:28" ht="32.450000000000003" customHeight="1" x14ac:dyDescent="0.2">
      <c r="A18" s="533"/>
      <c r="B18" s="591"/>
      <c r="C18" s="573"/>
      <c r="D18" s="584"/>
      <c r="E18" s="586"/>
      <c r="F18" s="561"/>
      <c r="G18" s="496"/>
      <c r="H18" s="496"/>
      <c r="I18" s="564"/>
      <c r="J18" s="494"/>
      <c r="K18" s="161">
        <v>0.25</v>
      </c>
      <c r="L18" s="160" t="s">
        <v>33</v>
      </c>
      <c r="M18" s="80">
        <v>0</v>
      </c>
      <c r="N18" s="80">
        <v>0</v>
      </c>
      <c r="O18" s="80">
        <v>0</v>
      </c>
      <c r="P18" s="80">
        <v>0</v>
      </c>
      <c r="Q18" s="153">
        <f t="shared" si="0"/>
        <v>0</v>
      </c>
      <c r="R18" s="153">
        <f t="shared" si="1"/>
        <v>0</v>
      </c>
      <c r="S18" s="153">
        <f t="shared" si="2"/>
        <v>0</v>
      </c>
      <c r="T18" s="153">
        <f t="shared" si="3"/>
        <v>0</v>
      </c>
      <c r="U18" s="154">
        <f t="shared" si="4"/>
        <v>0</v>
      </c>
      <c r="V18" s="358"/>
      <c r="W18" s="358"/>
      <c r="X18" s="358"/>
      <c r="Y18" s="358"/>
      <c r="Z18" s="559"/>
      <c r="AA18" s="559"/>
      <c r="AB18" s="508"/>
    </row>
    <row r="19" spans="1:28" ht="33.75" customHeight="1" x14ac:dyDescent="0.2">
      <c r="A19" s="533"/>
      <c r="B19" s="591"/>
      <c r="C19" s="573" t="s">
        <v>80</v>
      </c>
      <c r="D19" s="573" t="s">
        <v>81</v>
      </c>
      <c r="E19" s="560" t="s">
        <v>706</v>
      </c>
      <c r="F19" s="560">
        <v>25</v>
      </c>
      <c r="G19" s="562" t="s">
        <v>950</v>
      </c>
      <c r="H19" s="562" t="s">
        <v>953</v>
      </c>
      <c r="I19" s="575">
        <f>X19</f>
        <v>0</v>
      </c>
      <c r="J19" s="570" t="s">
        <v>949</v>
      </c>
      <c r="K19" s="184">
        <v>0.5</v>
      </c>
      <c r="L19" s="78" t="s">
        <v>30</v>
      </c>
      <c r="M19" s="240">
        <v>0.5</v>
      </c>
      <c r="N19" s="240">
        <v>0.5</v>
      </c>
      <c r="O19" s="240">
        <v>1</v>
      </c>
      <c r="P19" s="241">
        <v>1</v>
      </c>
      <c r="Q19" s="6">
        <f t="shared" si="0"/>
        <v>0.25</v>
      </c>
      <c r="R19" s="6">
        <f t="shared" si="1"/>
        <v>0.25</v>
      </c>
      <c r="S19" s="6">
        <f t="shared" si="2"/>
        <v>0.5</v>
      </c>
      <c r="T19" s="6">
        <f t="shared" si="3"/>
        <v>0.5</v>
      </c>
      <c r="U19" s="137">
        <f t="shared" si="4"/>
        <v>0.5</v>
      </c>
      <c r="V19" s="378">
        <f>+Q20+Q22+Q24</f>
        <v>0</v>
      </c>
      <c r="W19" s="378">
        <f>+R20+R22+R24</f>
        <v>0</v>
      </c>
      <c r="X19" s="378">
        <f>+S20+S22+S24</f>
        <v>0</v>
      </c>
      <c r="Y19" s="378">
        <f>+T20+T22+T24</f>
        <v>0</v>
      </c>
      <c r="Z19" s="565" t="s">
        <v>70</v>
      </c>
      <c r="AA19" s="568" t="s">
        <v>955</v>
      </c>
      <c r="AB19" s="508"/>
    </row>
    <row r="20" spans="1:28" ht="37.9" customHeight="1" x14ac:dyDescent="0.2">
      <c r="A20" s="533"/>
      <c r="B20" s="591"/>
      <c r="C20" s="573"/>
      <c r="D20" s="573"/>
      <c r="E20" s="561"/>
      <c r="F20" s="561"/>
      <c r="G20" s="562"/>
      <c r="H20" s="562"/>
      <c r="I20" s="575"/>
      <c r="J20" s="570"/>
      <c r="K20" s="164">
        <v>0.5</v>
      </c>
      <c r="L20" s="160" t="s">
        <v>33</v>
      </c>
      <c r="M20" s="80">
        <v>0</v>
      </c>
      <c r="N20" s="80">
        <v>0</v>
      </c>
      <c r="O20" s="80">
        <v>0</v>
      </c>
      <c r="P20" s="96">
        <v>0</v>
      </c>
      <c r="Q20" s="153">
        <f t="shared" si="0"/>
        <v>0</v>
      </c>
      <c r="R20" s="153">
        <f t="shared" si="1"/>
        <v>0</v>
      </c>
      <c r="S20" s="153">
        <f t="shared" si="2"/>
        <v>0</v>
      </c>
      <c r="T20" s="153">
        <f t="shared" si="3"/>
        <v>0</v>
      </c>
      <c r="U20" s="154">
        <f t="shared" si="4"/>
        <v>0</v>
      </c>
      <c r="V20" s="358"/>
      <c r="W20" s="358"/>
      <c r="X20" s="358"/>
      <c r="Y20" s="358"/>
      <c r="Z20" s="566"/>
      <c r="AA20" s="569"/>
      <c r="AB20" s="508"/>
    </row>
    <row r="21" spans="1:28" ht="37.15" customHeight="1" x14ac:dyDescent="0.2">
      <c r="A21" s="533"/>
      <c r="B21" s="591"/>
      <c r="C21" s="573"/>
      <c r="D21" s="573"/>
      <c r="E21" s="561"/>
      <c r="F21" s="561"/>
      <c r="G21" s="562"/>
      <c r="H21" s="562"/>
      <c r="I21" s="575"/>
      <c r="J21" s="570" t="s">
        <v>951</v>
      </c>
      <c r="K21" s="184">
        <v>0.25</v>
      </c>
      <c r="L21" s="78" t="s">
        <v>30</v>
      </c>
      <c r="M21" s="79">
        <v>0</v>
      </c>
      <c r="N21" s="79">
        <v>0</v>
      </c>
      <c r="O21" s="79">
        <v>1</v>
      </c>
      <c r="P21" s="95">
        <v>1</v>
      </c>
      <c r="Q21" s="6">
        <f t="shared" si="0"/>
        <v>0</v>
      </c>
      <c r="R21" s="6">
        <f t="shared" si="1"/>
        <v>0</v>
      </c>
      <c r="S21" s="6">
        <f t="shared" si="2"/>
        <v>0.25</v>
      </c>
      <c r="T21" s="6">
        <f t="shared" si="3"/>
        <v>0.25</v>
      </c>
      <c r="U21" s="137">
        <f t="shared" si="4"/>
        <v>0.25</v>
      </c>
      <c r="V21" s="358"/>
      <c r="W21" s="358"/>
      <c r="X21" s="358"/>
      <c r="Y21" s="358"/>
      <c r="Z21" s="565" t="s">
        <v>82</v>
      </c>
      <c r="AA21" s="587" t="s">
        <v>954</v>
      </c>
      <c r="AB21" s="508"/>
    </row>
    <row r="22" spans="1:28" ht="40.9" customHeight="1" x14ac:dyDescent="0.2">
      <c r="A22" s="533"/>
      <c r="B22" s="591"/>
      <c r="C22" s="573"/>
      <c r="D22" s="573"/>
      <c r="E22" s="561"/>
      <c r="F22" s="561"/>
      <c r="G22" s="562"/>
      <c r="H22" s="562"/>
      <c r="I22" s="575"/>
      <c r="J22" s="570"/>
      <c r="K22" s="164">
        <v>0.25</v>
      </c>
      <c r="L22" s="160" t="s">
        <v>33</v>
      </c>
      <c r="M22" s="80">
        <v>0</v>
      </c>
      <c r="N22" s="80">
        <v>0</v>
      </c>
      <c r="O22" s="80">
        <v>0</v>
      </c>
      <c r="P22" s="96">
        <v>0</v>
      </c>
      <c r="Q22" s="153">
        <f t="shared" si="0"/>
        <v>0</v>
      </c>
      <c r="R22" s="153">
        <f t="shared" si="1"/>
        <v>0</v>
      </c>
      <c r="S22" s="153">
        <f t="shared" si="2"/>
        <v>0</v>
      </c>
      <c r="T22" s="153">
        <f t="shared" si="3"/>
        <v>0</v>
      </c>
      <c r="U22" s="154">
        <f t="shared" si="4"/>
        <v>0</v>
      </c>
      <c r="V22" s="358"/>
      <c r="W22" s="358"/>
      <c r="X22" s="358"/>
      <c r="Y22" s="358"/>
      <c r="Z22" s="567"/>
      <c r="AA22" s="588"/>
      <c r="AB22" s="508"/>
    </row>
    <row r="23" spans="1:28" ht="33.75" customHeight="1" x14ac:dyDescent="0.2">
      <c r="A23" s="533"/>
      <c r="B23" s="591"/>
      <c r="C23" s="573"/>
      <c r="D23" s="573"/>
      <c r="E23" s="561"/>
      <c r="F23" s="561"/>
      <c r="G23" s="562"/>
      <c r="H23" s="562"/>
      <c r="I23" s="575"/>
      <c r="J23" s="570" t="s">
        <v>952</v>
      </c>
      <c r="K23" s="184">
        <v>0.25</v>
      </c>
      <c r="L23" s="78" t="s">
        <v>30</v>
      </c>
      <c r="M23" s="79">
        <v>0</v>
      </c>
      <c r="N23" s="79">
        <v>0</v>
      </c>
      <c r="O23" s="79">
        <v>0</v>
      </c>
      <c r="P23" s="95">
        <v>1</v>
      </c>
      <c r="Q23" s="6">
        <f t="shared" si="0"/>
        <v>0</v>
      </c>
      <c r="R23" s="6">
        <f t="shared" si="1"/>
        <v>0</v>
      </c>
      <c r="S23" s="6">
        <f t="shared" si="2"/>
        <v>0</v>
      </c>
      <c r="T23" s="6">
        <f t="shared" si="3"/>
        <v>0.25</v>
      </c>
      <c r="U23" s="137">
        <f t="shared" si="4"/>
        <v>0.25</v>
      </c>
      <c r="V23" s="358"/>
      <c r="W23" s="358"/>
      <c r="X23" s="358"/>
      <c r="Y23" s="358"/>
      <c r="Z23" s="567"/>
      <c r="AA23" s="588"/>
      <c r="AB23" s="508"/>
    </row>
    <row r="24" spans="1:28" ht="63.6" customHeight="1" x14ac:dyDescent="0.2">
      <c r="A24" s="533"/>
      <c r="B24" s="591"/>
      <c r="C24" s="573"/>
      <c r="D24" s="573"/>
      <c r="E24" s="593"/>
      <c r="F24" s="593"/>
      <c r="G24" s="562"/>
      <c r="H24" s="562"/>
      <c r="I24" s="575"/>
      <c r="J24" s="570"/>
      <c r="K24" s="164">
        <v>0.25</v>
      </c>
      <c r="L24" s="160" t="s">
        <v>33</v>
      </c>
      <c r="M24" s="80">
        <v>0</v>
      </c>
      <c r="N24" s="80">
        <v>0</v>
      </c>
      <c r="O24" s="80">
        <v>0</v>
      </c>
      <c r="P24" s="96">
        <v>0</v>
      </c>
      <c r="Q24" s="153">
        <f t="shared" si="0"/>
        <v>0</v>
      </c>
      <c r="R24" s="153">
        <f t="shared" si="1"/>
        <v>0</v>
      </c>
      <c r="S24" s="153">
        <f t="shared" si="2"/>
        <v>0</v>
      </c>
      <c r="T24" s="153">
        <f t="shared" si="3"/>
        <v>0</v>
      </c>
      <c r="U24" s="154">
        <f t="shared" si="4"/>
        <v>0</v>
      </c>
      <c r="V24" s="359"/>
      <c r="W24" s="359"/>
      <c r="X24" s="359"/>
      <c r="Y24" s="359"/>
      <c r="Z24" s="566"/>
      <c r="AA24" s="589"/>
      <c r="AB24" s="508"/>
    </row>
    <row r="25" spans="1:28" ht="33.75" customHeight="1" x14ac:dyDescent="0.2">
      <c r="A25" s="533"/>
      <c r="B25" s="591"/>
      <c r="C25" s="594" t="s">
        <v>83</v>
      </c>
      <c r="D25" s="595" t="s">
        <v>84</v>
      </c>
      <c r="E25" s="560" t="s">
        <v>569</v>
      </c>
      <c r="F25" s="560">
        <v>26</v>
      </c>
      <c r="G25" s="562" t="s">
        <v>85</v>
      </c>
      <c r="H25" s="562" t="s">
        <v>86</v>
      </c>
      <c r="I25" s="575">
        <v>0</v>
      </c>
      <c r="J25" s="570" t="s">
        <v>707</v>
      </c>
      <c r="K25" s="162">
        <v>0.3</v>
      </c>
      <c r="L25" s="78" t="s">
        <v>30</v>
      </c>
      <c r="M25" s="79">
        <v>0</v>
      </c>
      <c r="N25" s="79">
        <v>0</v>
      </c>
      <c r="O25" s="79">
        <v>1</v>
      </c>
      <c r="P25" s="95">
        <v>0</v>
      </c>
      <c r="Q25" s="6">
        <f t="shared" si="0"/>
        <v>0</v>
      </c>
      <c r="R25" s="6">
        <f t="shared" si="1"/>
        <v>0</v>
      </c>
      <c r="S25" s="6">
        <f t="shared" si="2"/>
        <v>0.3</v>
      </c>
      <c r="T25" s="6">
        <f t="shared" si="3"/>
        <v>0</v>
      </c>
      <c r="U25" s="137">
        <f t="shared" si="4"/>
        <v>0.3</v>
      </c>
      <c r="V25" s="378" t="e">
        <f>+Q26+Q28+#REF!</f>
        <v>#REF!</v>
      </c>
      <c r="W25" s="378" t="e">
        <f>+R26+R28+#REF!</f>
        <v>#REF!</v>
      </c>
      <c r="X25" s="378" t="e">
        <f>+S26+S28+#REF!</f>
        <v>#REF!</v>
      </c>
      <c r="Y25" s="378" t="e">
        <f>+T26+T28+#REF!</f>
        <v>#REF!</v>
      </c>
      <c r="Z25" s="559" t="s">
        <v>71</v>
      </c>
      <c r="AA25" s="559" t="s">
        <v>87</v>
      </c>
      <c r="AB25" s="508"/>
    </row>
    <row r="26" spans="1:28" ht="65.45" customHeight="1" x14ac:dyDescent="0.2">
      <c r="A26" s="533"/>
      <c r="B26" s="591"/>
      <c r="C26" s="594"/>
      <c r="D26" s="595"/>
      <c r="E26" s="561"/>
      <c r="F26" s="561"/>
      <c r="G26" s="562"/>
      <c r="H26" s="562"/>
      <c r="I26" s="575"/>
      <c r="J26" s="570"/>
      <c r="K26" s="164">
        <v>0.3</v>
      </c>
      <c r="L26" s="160" t="s">
        <v>33</v>
      </c>
      <c r="M26" s="80">
        <v>0</v>
      </c>
      <c r="N26" s="80">
        <v>0</v>
      </c>
      <c r="O26" s="80">
        <v>0</v>
      </c>
      <c r="P26" s="96">
        <v>0</v>
      </c>
      <c r="Q26" s="153">
        <v>0</v>
      </c>
      <c r="R26" s="153">
        <v>0</v>
      </c>
      <c r="S26" s="153">
        <f t="shared" si="2"/>
        <v>0</v>
      </c>
      <c r="T26" s="153">
        <f t="shared" si="3"/>
        <v>0</v>
      </c>
      <c r="U26" s="154">
        <f t="shared" si="4"/>
        <v>0</v>
      </c>
      <c r="V26" s="358"/>
      <c r="W26" s="358"/>
      <c r="X26" s="358"/>
      <c r="Y26" s="358"/>
      <c r="Z26" s="559"/>
      <c r="AA26" s="559"/>
      <c r="AB26" s="508"/>
    </row>
    <row r="27" spans="1:28" ht="33.75" customHeight="1" x14ac:dyDescent="0.2">
      <c r="A27" s="533"/>
      <c r="B27" s="591"/>
      <c r="C27" s="594"/>
      <c r="D27" s="595"/>
      <c r="E27" s="561"/>
      <c r="F27" s="561"/>
      <c r="G27" s="562"/>
      <c r="H27" s="562"/>
      <c r="I27" s="575"/>
      <c r="J27" s="570" t="s">
        <v>711</v>
      </c>
      <c r="K27" s="162">
        <v>0.2</v>
      </c>
      <c r="L27" s="78" t="s">
        <v>30</v>
      </c>
      <c r="M27" s="79">
        <v>0</v>
      </c>
      <c r="N27" s="79">
        <v>0</v>
      </c>
      <c r="O27" s="79">
        <v>0</v>
      </c>
      <c r="P27" s="95">
        <v>1</v>
      </c>
      <c r="Q27" s="6">
        <f t="shared" si="0"/>
        <v>0</v>
      </c>
      <c r="R27" s="6">
        <f t="shared" si="1"/>
        <v>0</v>
      </c>
      <c r="S27" s="6">
        <f t="shared" si="2"/>
        <v>0</v>
      </c>
      <c r="T27" s="6">
        <f t="shared" si="3"/>
        <v>0.2</v>
      </c>
      <c r="U27" s="137">
        <f t="shared" si="4"/>
        <v>0.2</v>
      </c>
      <c r="V27" s="358"/>
      <c r="W27" s="358"/>
      <c r="X27" s="358"/>
      <c r="Y27" s="358"/>
      <c r="Z27" s="559"/>
      <c r="AA27" s="559"/>
      <c r="AB27" s="508"/>
    </row>
    <row r="28" spans="1:28" ht="33.75" customHeight="1" x14ac:dyDescent="0.2">
      <c r="A28" s="533"/>
      <c r="B28" s="591"/>
      <c r="C28" s="594"/>
      <c r="D28" s="595"/>
      <c r="E28" s="561"/>
      <c r="F28" s="561"/>
      <c r="G28" s="562"/>
      <c r="H28" s="562"/>
      <c r="I28" s="575"/>
      <c r="J28" s="570"/>
      <c r="K28" s="164">
        <v>0.2</v>
      </c>
      <c r="L28" s="160" t="s">
        <v>33</v>
      </c>
      <c r="M28" s="80">
        <v>0</v>
      </c>
      <c r="N28" s="80">
        <v>0</v>
      </c>
      <c r="O28" s="80">
        <v>0</v>
      </c>
      <c r="P28" s="96">
        <v>0</v>
      </c>
      <c r="Q28" s="153">
        <f t="shared" si="0"/>
        <v>0</v>
      </c>
      <c r="R28" s="153">
        <v>0</v>
      </c>
      <c r="S28" s="153">
        <f t="shared" si="2"/>
        <v>0</v>
      </c>
      <c r="T28" s="153">
        <f t="shared" si="3"/>
        <v>0</v>
      </c>
      <c r="U28" s="154">
        <f t="shared" si="4"/>
        <v>0</v>
      </c>
      <c r="V28" s="358"/>
      <c r="W28" s="358"/>
      <c r="X28" s="358"/>
      <c r="Y28" s="358"/>
      <c r="Z28" s="559"/>
      <c r="AA28" s="559"/>
      <c r="AB28" s="508"/>
    </row>
    <row r="29" spans="1:28" ht="33.75" customHeight="1" x14ac:dyDescent="0.2">
      <c r="A29" s="533"/>
      <c r="B29" s="591"/>
      <c r="C29" s="571" t="s">
        <v>88</v>
      </c>
      <c r="D29" s="571" t="s">
        <v>89</v>
      </c>
      <c r="E29" s="560" t="s">
        <v>577</v>
      </c>
      <c r="F29" s="560">
        <v>27</v>
      </c>
      <c r="G29" s="562" t="s">
        <v>712</v>
      </c>
      <c r="H29" s="562" t="s">
        <v>713</v>
      </c>
      <c r="I29" s="575">
        <f>X29</f>
        <v>0</v>
      </c>
      <c r="J29" s="570" t="s">
        <v>714</v>
      </c>
      <c r="K29" s="162">
        <v>0.4</v>
      </c>
      <c r="L29" s="78" t="s">
        <v>30</v>
      </c>
      <c r="M29" s="79">
        <v>0.25</v>
      </c>
      <c r="N29" s="79">
        <v>0.5</v>
      </c>
      <c r="O29" s="79">
        <v>0.75</v>
      </c>
      <c r="P29" s="95">
        <v>1</v>
      </c>
      <c r="Q29" s="6">
        <f t="shared" si="0"/>
        <v>0.1</v>
      </c>
      <c r="R29" s="6">
        <f t="shared" si="1"/>
        <v>0.2</v>
      </c>
      <c r="S29" s="6">
        <f t="shared" si="2"/>
        <v>0.30000000000000004</v>
      </c>
      <c r="T29" s="6">
        <f t="shared" si="3"/>
        <v>0.4</v>
      </c>
      <c r="U29" s="137">
        <f t="shared" si="4"/>
        <v>0.4</v>
      </c>
      <c r="V29" s="378">
        <f>+Q30+Q32+Q34</f>
        <v>0</v>
      </c>
      <c r="W29" s="378">
        <f>+R30+R32+R34</f>
        <v>0</v>
      </c>
      <c r="X29" s="378">
        <f>+S30+S32+S34</f>
        <v>0</v>
      </c>
      <c r="Y29" s="378">
        <f>+T30+T32+T34</f>
        <v>0</v>
      </c>
      <c r="Z29" s="360" t="s">
        <v>90</v>
      </c>
      <c r="AA29" s="360" t="s">
        <v>91</v>
      </c>
      <c r="AB29" s="508"/>
    </row>
    <row r="30" spans="1:28" ht="45.6" customHeight="1" x14ac:dyDescent="0.2">
      <c r="A30" s="533"/>
      <c r="B30" s="591"/>
      <c r="C30" s="571"/>
      <c r="D30" s="571"/>
      <c r="E30" s="561"/>
      <c r="F30" s="561"/>
      <c r="G30" s="562"/>
      <c r="H30" s="562"/>
      <c r="I30" s="575"/>
      <c r="J30" s="570"/>
      <c r="K30" s="164">
        <v>0.4</v>
      </c>
      <c r="L30" s="160" t="s">
        <v>33</v>
      </c>
      <c r="M30" s="80">
        <v>0</v>
      </c>
      <c r="N30" s="80">
        <v>0</v>
      </c>
      <c r="O30" s="80">
        <v>0</v>
      </c>
      <c r="P30" s="96">
        <v>0</v>
      </c>
      <c r="Q30" s="153">
        <f t="shared" si="0"/>
        <v>0</v>
      </c>
      <c r="R30" s="153">
        <f t="shared" si="1"/>
        <v>0</v>
      </c>
      <c r="S30" s="153">
        <f t="shared" si="2"/>
        <v>0</v>
      </c>
      <c r="T30" s="153">
        <f t="shared" si="3"/>
        <v>0</v>
      </c>
      <c r="U30" s="154">
        <f t="shared" si="4"/>
        <v>0</v>
      </c>
      <c r="V30" s="358"/>
      <c r="W30" s="358"/>
      <c r="X30" s="358"/>
      <c r="Y30" s="358"/>
      <c r="Z30" s="361"/>
      <c r="AA30" s="361"/>
      <c r="AB30" s="508"/>
    </row>
    <row r="31" spans="1:28" ht="33.75" customHeight="1" x14ac:dyDescent="0.2">
      <c r="A31" s="533"/>
      <c r="B31" s="591"/>
      <c r="C31" s="571"/>
      <c r="D31" s="571"/>
      <c r="E31" s="561"/>
      <c r="F31" s="561"/>
      <c r="G31" s="562"/>
      <c r="H31" s="562"/>
      <c r="I31" s="575"/>
      <c r="J31" s="570" t="s">
        <v>715</v>
      </c>
      <c r="K31" s="162">
        <v>0.3</v>
      </c>
      <c r="L31" s="78" t="s">
        <v>30</v>
      </c>
      <c r="M31" s="79">
        <v>0.25</v>
      </c>
      <c r="N31" s="79">
        <v>0.5</v>
      </c>
      <c r="O31" s="79">
        <v>0.75</v>
      </c>
      <c r="P31" s="95">
        <v>1</v>
      </c>
      <c r="Q31" s="6">
        <f t="shared" si="0"/>
        <v>7.4999999999999997E-2</v>
      </c>
      <c r="R31" s="6">
        <f t="shared" si="1"/>
        <v>0.15</v>
      </c>
      <c r="S31" s="6">
        <f t="shared" si="2"/>
        <v>0.22499999999999998</v>
      </c>
      <c r="T31" s="6">
        <f t="shared" si="3"/>
        <v>0.3</v>
      </c>
      <c r="U31" s="137">
        <f t="shared" si="4"/>
        <v>0.3</v>
      </c>
      <c r="V31" s="358"/>
      <c r="W31" s="358"/>
      <c r="X31" s="358"/>
      <c r="Y31" s="358"/>
      <c r="Z31" s="361"/>
      <c r="AA31" s="361"/>
      <c r="AB31" s="508"/>
    </row>
    <row r="32" spans="1:28" ht="33.75" customHeight="1" x14ac:dyDescent="0.2">
      <c r="A32" s="533"/>
      <c r="B32" s="591"/>
      <c r="C32" s="571"/>
      <c r="D32" s="571"/>
      <c r="E32" s="561"/>
      <c r="F32" s="561"/>
      <c r="G32" s="562"/>
      <c r="H32" s="562"/>
      <c r="I32" s="575"/>
      <c r="J32" s="570"/>
      <c r="K32" s="164">
        <v>0.3</v>
      </c>
      <c r="L32" s="160" t="s">
        <v>33</v>
      </c>
      <c r="M32" s="80">
        <v>0</v>
      </c>
      <c r="N32" s="80">
        <v>0</v>
      </c>
      <c r="O32" s="80">
        <v>0</v>
      </c>
      <c r="P32" s="96">
        <v>0</v>
      </c>
      <c r="Q32" s="153">
        <f t="shared" si="0"/>
        <v>0</v>
      </c>
      <c r="R32" s="153">
        <f t="shared" si="1"/>
        <v>0</v>
      </c>
      <c r="S32" s="153">
        <f t="shared" si="2"/>
        <v>0</v>
      </c>
      <c r="T32" s="153">
        <f t="shared" si="3"/>
        <v>0</v>
      </c>
      <c r="U32" s="154">
        <f t="shared" si="4"/>
        <v>0</v>
      </c>
      <c r="V32" s="358"/>
      <c r="W32" s="358"/>
      <c r="X32" s="358"/>
      <c r="Y32" s="358"/>
      <c r="Z32" s="361"/>
      <c r="AA32" s="361"/>
      <c r="AB32" s="508"/>
    </row>
    <row r="33" spans="1:28" ht="33.75" customHeight="1" x14ac:dyDescent="0.2">
      <c r="A33" s="533"/>
      <c r="B33" s="591"/>
      <c r="C33" s="571"/>
      <c r="D33" s="571"/>
      <c r="E33" s="561"/>
      <c r="F33" s="561"/>
      <c r="G33" s="562"/>
      <c r="H33" s="562"/>
      <c r="I33" s="575"/>
      <c r="J33" s="570" t="s">
        <v>708</v>
      </c>
      <c r="K33" s="162">
        <v>0.3</v>
      </c>
      <c r="L33" s="78" t="s">
        <v>30</v>
      </c>
      <c r="M33" s="79">
        <v>0.25</v>
      </c>
      <c r="N33" s="79">
        <v>0.5</v>
      </c>
      <c r="O33" s="79">
        <v>0.75</v>
      </c>
      <c r="P33" s="95">
        <v>1</v>
      </c>
      <c r="Q33" s="6">
        <f t="shared" si="0"/>
        <v>7.4999999999999997E-2</v>
      </c>
      <c r="R33" s="6">
        <f t="shared" si="1"/>
        <v>0.15</v>
      </c>
      <c r="S33" s="6">
        <f t="shared" si="2"/>
        <v>0.22499999999999998</v>
      </c>
      <c r="T33" s="6">
        <f t="shared" si="3"/>
        <v>0.3</v>
      </c>
      <c r="U33" s="137">
        <f t="shared" si="4"/>
        <v>0.3</v>
      </c>
      <c r="V33" s="358"/>
      <c r="W33" s="358"/>
      <c r="X33" s="358"/>
      <c r="Y33" s="358"/>
      <c r="Z33" s="361"/>
      <c r="AA33" s="361"/>
      <c r="AB33" s="508"/>
    </row>
    <row r="34" spans="1:28" ht="58.15" customHeight="1" x14ac:dyDescent="0.2">
      <c r="A34" s="533"/>
      <c r="B34" s="591"/>
      <c r="C34" s="571"/>
      <c r="D34" s="571"/>
      <c r="E34" s="561"/>
      <c r="F34" s="561"/>
      <c r="G34" s="560"/>
      <c r="H34" s="560"/>
      <c r="I34" s="563"/>
      <c r="J34" s="574"/>
      <c r="K34" s="254">
        <v>0.3</v>
      </c>
      <c r="L34" s="255" t="s">
        <v>33</v>
      </c>
      <c r="M34" s="256">
        <v>0</v>
      </c>
      <c r="N34" s="256">
        <v>0</v>
      </c>
      <c r="O34" s="256">
        <v>0</v>
      </c>
      <c r="P34" s="257">
        <v>0</v>
      </c>
      <c r="Q34" s="193">
        <f t="shared" si="0"/>
        <v>0</v>
      </c>
      <c r="R34" s="193">
        <f t="shared" si="1"/>
        <v>0</v>
      </c>
      <c r="S34" s="193">
        <f t="shared" si="2"/>
        <v>0</v>
      </c>
      <c r="T34" s="193">
        <f t="shared" si="3"/>
        <v>0</v>
      </c>
      <c r="U34" s="192">
        <f t="shared" si="4"/>
        <v>0</v>
      </c>
      <c r="V34" s="358"/>
      <c r="W34" s="358"/>
      <c r="X34" s="358"/>
      <c r="Y34" s="358"/>
      <c r="Z34" s="361"/>
      <c r="AA34" s="361"/>
      <c r="AB34" s="508"/>
    </row>
    <row r="35" spans="1:28" ht="58.15" customHeight="1" x14ac:dyDescent="0.2">
      <c r="A35" s="533"/>
      <c r="B35" s="591"/>
      <c r="C35" s="571"/>
      <c r="D35" s="571"/>
      <c r="E35" s="576" t="s">
        <v>578</v>
      </c>
      <c r="F35" s="576">
        <v>28</v>
      </c>
      <c r="G35" s="576" t="s">
        <v>579</v>
      </c>
      <c r="H35" s="576" t="s">
        <v>580</v>
      </c>
      <c r="I35" s="579">
        <f>X35</f>
        <v>0</v>
      </c>
      <c r="J35" s="581" t="s">
        <v>709</v>
      </c>
      <c r="K35" s="259">
        <v>0.4</v>
      </c>
      <c r="L35" s="78" t="s">
        <v>30</v>
      </c>
      <c r="M35" s="79">
        <v>0.25</v>
      </c>
      <c r="N35" s="79">
        <v>0.5</v>
      </c>
      <c r="O35" s="79">
        <v>0.75</v>
      </c>
      <c r="P35" s="95">
        <v>1</v>
      </c>
      <c r="Q35" s="6">
        <f t="shared" ref="Q35:Q40" si="10">+SUM(M35:M35)*K35</f>
        <v>0.1</v>
      </c>
      <c r="R35" s="6">
        <f t="shared" ref="R35:R40" si="11">+SUM(N35:N35)*K35</f>
        <v>0.2</v>
      </c>
      <c r="S35" s="6">
        <f t="shared" ref="S35:S40" si="12">+SUM(O35:O35)*K35</f>
        <v>0.30000000000000004</v>
      </c>
      <c r="T35" s="6">
        <f t="shared" ref="T35:T40" si="13">+SUM(P35:P35)*K35</f>
        <v>0.4</v>
      </c>
      <c r="U35" s="137">
        <f t="shared" ref="U35:U40" si="14">+MAX(Q35:T35)</f>
        <v>0.4</v>
      </c>
      <c r="V35" s="378">
        <v>0</v>
      </c>
      <c r="W35" s="378">
        <v>0</v>
      </c>
      <c r="X35" s="378">
        <v>0</v>
      </c>
      <c r="Y35" s="378">
        <v>0</v>
      </c>
      <c r="Z35" s="361"/>
      <c r="AA35" s="361"/>
      <c r="AB35" s="508"/>
    </row>
    <row r="36" spans="1:28" ht="58.15" customHeight="1" x14ac:dyDescent="0.2">
      <c r="A36" s="533"/>
      <c r="B36" s="591"/>
      <c r="C36" s="571"/>
      <c r="D36" s="571"/>
      <c r="E36" s="577"/>
      <c r="F36" s="577"/>
      <c r="G36" s="577"/>
      <c r="H36" s="577"/>
      <c r="I36" s="579"/>
      <c r="J36" s="582"/>
      <c r="K36" s="258">
        <v>0.4</v>
      </c>
      <c r="L36" s="160" t="s">
        <v>33</v>
      </c>
      <c r="M36" s="80">
        <v>0</v>
      </c>
      <c r="N36" s="80">
        <v>0</v>
      </c>
      <c r="O36" s="80">
        <v>0</v>
      </c>
      <c r="P36" s="96">
        <v>0</v>
      </c>
      <c r="Q36" s="153">
        <f t="shared" si="10"/>
        <v>0</v>
      </c>
      <c r="R36" s="153">
        <f t="shared" si="11"/>
        <v>0</v>
      </c>
      <c r="S36" s="153">
        <f t="shared" si="12"/>
        <v>0</v>
      </c>
      <c r="T36" s="153">
        <f t="shared" si="13"/>
        <v>0</v>
      </c>
      <c r="U36" s="154">
        <f t="shared" si="14"/>
        <v>0</v>
      </c>
      <c r="V36" s="358"/>
      <c r="W36" s="358"/>
      <c r="X36" s="358"/>
      <c r="Y36" s="358"/>
      <c r="Z36" s="361"/>
      <c r="AA36" s="361"/>
      <c r="AB36" s="508"/>
    </row>
    <row r="37" spans="1:28" ht="34.9" customHeight="1" x14ac:dyDescent="0.2">
      <c r="A37" s="533"/>
      <c r="B37" s="591"/>
      <c r="C37" s="571"/>
      <c r="D37" s="571"/>
      <c r="E37" s="577"/>
      <c r="F37" s="577"/>
      <c r="G37" s="577"/>
      <c r="H37" s="577"/>
      <c r="I37" s="579"/>
      <c r="J37" s="581" t="s">
        <v>710</v>
      </c>
      <c r="K37" s="259">
        <v>0.3</v>
      </c>
      <c r="L37" s="78" t="s">
        <v>30</v>
      </c>
      <c r="M37" s="79">
        <v>0.25</v>
      </c>
      <c r="N37" s="79">
        <v>0.5</v>
      </c>
      <c r="O37" s="79">
        <v>0.75</v>
      </c>
      <c r="P37" s="95">
        <v>1</v>
      </c>
      <c r="Q37" s="6">
        <f t="shared" si="10"/>
        <v>7.4999999999999997E-2</v>
      </c>
      <c r="R37" s="6">
        <f t="shared" si="11"/>
        <v>0.15</v>
      </c>
      <c r="S37" s="6">
        <f t="shared" si="12"/>
        <v>0.22499999999999998</v>
      </c>
      <c r="T37" s="6">
        <f t="shared" si="13"/>
        <v>0.3</v>
      </c>
      <c r="U37" s="137">
        <f t="shared" si="14"/>
        <v>0.3</v>
      </c>
      <c r="V37" s="358"/>
      <c r="W37" s="358"/>
      <c r="X37" s="358"/>
      <c r="Y37" s="358"/>
      <c r="Z37" s="361"/>
      <c r="AA37" s="361"/>
      <c r="AB37" s="508"/>
    </row>
    <row r="38" spans="1:28" ht="42" customHeight="1" x14ac:dyDescent="0.2">
      <c r="A38" s="533"/>
      <c r="B38" s="591"/>
      <c r="C38" s="571"/>
      <c r="D38" s="571"/>
      <c r="E38" s="577"/>
      <c r="F38" s="577"/>
      <c r="G38" s="577"/>
      <c r="H38" s="577"/>
      <c r="I38" s="579"/>
      <c r="J38" s="582"/>
      <c r="K38" s="258">
        <v>0.3</v>
      </c>
      <c r="L38" s="160" t="s">
        <v>33</v>
      </c>
      <c r="M38" s="80">
        <v>0</v>
      </c>
      <c r="N38" s="80">
        <v>0</v>
      </c>
      <c r="O38" s="80">
        <v>0</v>
      </c>
      <c r="P38" s="96">
        <v>0</v>
      </c>
      <c r="Q38" s="153">
        <f t="shared" si="10"/>
        <v>0</v>
      </c>
      <c r="R38" s="153">
        <f t="shared" si="11"/>
        <v>0</v>
      </c>
      <c r="S38" s="153">
        <f t="shared" si="12"/>
        <v>0</v>
      </c>
      <c r="T38" s="153">
        <f t="shared" si="13"/>
        <v>0</v>
      </c>
      <c r="U38" s="154">
        <f t="shared" si="14"/>
        <v>0</v>
      </c>
      <c r="V38" s="358"/>
      <c r="W38" s="358"/>
      <c r="X38" s="358"/>
      <c r="Y38" s="358"/>
      <c r="Z38" s="361"/>
      <c r="AA38" s="361"/>
      <c r="AB38" s="508"/>
    </row>
    <row r="39" spans="1:28" ht="32.450000000000003" customHeight="1" x14ac:dyDescent="0.2">
      <c r="A39" s="533"/>
      <c r="B39" s="591"/>
      <c r="C39" s="571"/>
      <c r="D39" s="571"/>
      <c r="E39" s="577"/>
      <c r="F39" s="577"/>
      <c r="G39" s="577"/>
      <c r="H39" s="577"/>
      <c r="I39" s="579"/>
      <c r="J39" s="581" t="s">
        <v>708</v>
      </c>
      <c r="K39" s="259">
        <v>0.3</v>
      </c>
      <c r="L39" s="277" t="s">
        <v>30</v>
      </c>
      <c r="M39" s="278">
        <v>0.25</v>
      </c>
      <c r="N39" s="278">
        <v>0.5</v>
      </c>
      <c r="O39" s="278">
        <v>0.75</v>
      </c>
      <c r="P39" s="279">
        <v>1</v>
      </c>
      <c r="Q39" s="138">
        <f t="shared" si="10"/>
        <v>7.4999999999999997E-2</v>
      </c>
      <c r="R39" s="138">
        <f t="shared" si="11"/>
        <v>0.15</v>
      </c>
      <c r="S39" s="138">
        <f t="shared" si="12"/>
        <v>0.22499999999999998</v>
      </c>
      <c r="T39" s="138">
        <f t="shared" si="13"/>
        <v>0.3</v>
      </c>
      <c r="U39" s="137">
        <f t="shared" si="14"/>
        <v>0.3</v>
      </c>
      <c r="V39" s="358"/>
      <c r="W39" s="358"/>
      <c r="X39" s="358"/>
      <c r="Y39" s="358"/>
      <c r="Z39" s="361"/>
      <c r="AA39" s="361"/>
      <c r="AB39" s="508"/>
    </row>
    <row r="40" spans="1:28" ht="32.450000000000003" customHeight="1" x14ac:dyDescent="0.2">
      <c r="A40" s="558"/>
      <c r="B40" s="592"/>
      <c r="C40" s="572"/>
      <c r="D40" s="572"/>
      <c r="E40" s="578"/>
      <c r="F40" s="578"/>
      <c r="G40" s="578"/>
      <c r="H40" s="578"/>
      <c r="I40" s="580"/>
      <c r="J40" s="582"/>
      <c r="K40" s="258">
        <v>0.3</v>
      </c>
      <c r="L40" s="280" t="s">
        <v>33</v>
      </c>
      <c r="M40" s="281">
        <v>0</v>
      </c>
      <c r="N40" s="281">
        <v>0</v>
      </c>
      <c r="O40" s="281">
        <v>0</v>
      </c>
      <c r="P40" s="282">
        <v>0</v>
      </c>
      <c r="Q40" s="153">
        <f t="shared" si="10"/>
        <v>0</v>
      </c>
      <c r="R40" s="153">
        <f t="shared" si="11"/>
        <v>0</v>
      </c>
      <c r="S40" s="153">
        <f t="shared" si="12"/>
        <v>0</v>
      </c>
      <c r="T40" s="153">
        <f t="shared" si="13"/>
        <v>0</v>
      </c>
      <c r="U40" s="157">
        <f t="shared" si="14"/>
        <v>0</v>
      </c>
      <c r="V40" s="359"/>
      <c r="W40" s="359"/>
      <c r="X40" s="359"/>
      <c r="Y40" s="359"/>
      <c r="Z40" s="362"/>
      <c r="AA40" s="362"/>
      <c r="AB40" s="509"/>
    </row>
    <row r="41" spans="1:28" ht="33.75" customHeight="1" x14ac:dyDescent="0.2">
      <c r="A41" s="1"/>
      <c r="B41" s="2"/>
      <c r="C41" s="2"/>
      <c r="D41" s="2"/>
      <c r="E41" s="3"/>
      <c r="F41" s="3"/>
      <c r="G41" s="3"/>
      <c r="H41" s="3"/>
      <c r="I41" s="4"/>
      <c r="J41" s="5"/>
      <c r="K41" s="3"/>
      <c r="L41" s="3"/>
      <c r="M41" s="2"/>
      <c r="N41" s="2"/>
      <c r="O41" s="2"/>
      <c r="P41" s="2"/>
      <c r="Q41" s="273"/>
      <c r="R41" s="273"/>
      <c r="S41" s="273"/>
      <c r="T41" s="273"/>
      <c r="U41" s="273"/>
      <c r="V41" s="140"/>
      <c r="W41" s="140"/>
      <c r="X41" s="140"/>
      <c r="Y41" s="140"/>
    </row>
    <row r="42" spans="1:28" ht="33.75" customHeight="1" x14ac:dyDescent="0.2">
      <c r="A42" s="1"/>
      <c r="B42" s="2"/>
      <c r="C42" s="2"/>
      <c r="D42" s="2"/>
      <c r="E42" s="3"/>
      <c r="F42" s="3"/>
      <c r="G42" s="3"/>
      <c r="H42" s="3"/>
      <c r="I42" s="4"/>
      <c r="J42" s="5"/>
      <c r="K42" s="3"/>
      <c r="L42" s="3"/>
      <c r="M42" s="2"/>
      <c r="N42" s="2"/>
      <c r="O42" s="2"/>
      <c r="P42" s="2"/>
      <c r="Q42" s="273"/>
      <c r="R42" s="273"/>
      <c r="S42" s="273"/>
      <c r="T42" s="273"/>
      <c r="U42" s="273"/>
      <c r="V42" s="140"/>
      <c r="W42" s="140"/>
      <c r="X42" s="140"/>
      <c r="Y42" s="140"/>
    </row>
    <row r="43" spans="1:28" ht="33.75" customHeight="1" x14ac:dyDescent="0.2">
      <c r="A43" s="1"/>
      <c r="B43" s="2"/>
      <c r="C43" s="2"/>
      <c r="D43" s="2"/>
      <c r="E43" s="3"/>
      <c r="F43" s="3"/>
      <c r="G43" s="3"/>
      <c r="H43" s="3"/>
      <c r="I43" s="4"/>
      <c r="J43" s="5"/>
      <c r="K43" s="3"/>
      <c r="L43" s="3"/>
      <c r="M43" s="2"/>
      <c r="N43" s="2"/>
      <c r="O43" s="2"/>
      <c r="P43" s="2"/>
      <c r="Q43" s="249"/>
      <c r="R43" s="249"/>
      <c r="S43" s="249"/>
      <c r="T43" s="249"/>
      <c r="U43" s="191"/>
      <c r="V43" s="140"/>
      <c r="W43" s="140"/>
      <c r="X43" s="140"/>
      <c r="Y43" s="140"/>
    </row>
    <row r="44" spans="1:28" ht="33.75" customHeight="1" x14ac:dyDescent="0.2">
      <c r="A44" s="1"/>
      <c r="B44" s="2"/>
      <c r="C44" s="2"/>
      <c r="D44" s="2"/>
      <c r="E44" s="3"/>
      <c r="F44" s="3"/>
      <c r="G44" s="3"/>
      <c r="H44" s="3"/>
      <c r="I44" s="4"/>
      <c r="J44" s="5"/>
      <c r="K44" s="3"/>
      <c r="L44" s="3"/>
      <c r="M44" s="2"/>
      <c r="N44" s="2"/>
      <c r="O44" s="2"/>
      <c r="P44" s="2"/>
      <c r="Q44" s="493"/>
      <c r="R44" s="493"/>
      <c r="S44" s="493"/>
      <c r="T44" s="493"/>
      <c r="U44" s="493"/>
      <c r="V44" s="140"/>
      <c r="W44" s="140"/>
      <c r="X44" s="140"/>
      <c r="Y44" s="140"/>
    </row>
    <row r="45" spans="1:28" ht="33.75" customHeight="1" x14ac:dyDescent="0.2">
      <c r="A45" s="1"/>
      <c r="B45" s="2"/>
      <c r="C45" s="2"/>
      <c r="D45" s="2"/>
      <c r="E45" s="3"/>
      <c r="F45" s="3"/>
      <c r="G45" s="3"/>
      <c r="H45" s="3"/>
      <c r="I45" s="4"/>
      <c r="J45" s="5"/>
      <c r="K45" s="3"/>
      <c r="L45" s="3"/>
      <c r="M45" s="2"/>
      <c r="N45" s="2"/>
      <c r="O45" s="2"/>
      <c r="P45" s="2"/>
      <c r="Q45" s="273"/>
      <c r="R45" s="273"/>
      <c r="S45" s="273"/>
      <c r="T45" s="273"/>
      <c r="U45" s="273"/>
      <c r="V45" s="491"/>
      <c r="W45" s="491"/>
      <c r="X45" s="491"/>
      <c r="Y45" s="491"/>
    </row>
    <row r="46" spans="1:28" ht="33.75" customHeight="1" x14ac:dyDescent="0.2">
      <c r="A46" s="1"/>
      <c r="B46" s="2"/>
      <c r="C46" s="2"/>
      <c r="D46" s="2"/>
      <c r="E46" s="3"/>
      <c r="F46" s="3"/>
      <c r="G46" s="3"/>
      <c r="H46" s="3"/>
      <c r="I46" s="4"/>
      <c r="J46" s="5"/>
      <c r="K46" s="3"/>
      <c r="L46" s="3"/>
      <c r="M46" s="2"/>
      <c r="N46" s="2"/>
      <c r="O46" s="2"/>
      <c r="P46" s="2"/>
      <c r="Q46" s="275"/>
      <c r="R46" s="275"/>
      <c r="S46" s="275"/>
      <c r="T46" s="275"/>
      <c r="U46" s="275"/>
      <c r="V46" s="491"/>
      <c r="W46" s="491"/>
      <c r="X46" s="491"/>
      <c r="Y46" s="491"/>
    </row>
    <row r="47" spans="1:28" ht="33.75" customHeight="1" x14ac:dyDescent="0.2">
      <c r="A47" s="1"/>
      <c r="B47" s="2"/>
      <c r="C47" s="2"/>
      <c r="D47" s="2"/>
      <c r="E47" s="3"/>
      <c r="F47" s="3"/>
      <c r="G47" s="3"/>
      <c r="H47" s="3"/>
      <c r="I47" s="4"/>
      <c r="J47" s="5"/>
      <c r="K47" s="3"/>
      <c r="L47" s="3"/>
      <c r="M47" s="2"/>
      <c r="N47" s="2"/>
      <c r="O47" s="2"/>
      <c r="P47" s="2"/>
      <c r="Q47" s="139"/>
      <c r="R47" s="139"/>
      <c r="S47" s="139"/>
      <c r="T47" s="139"/>
      <c r="U47" s="140"/>
      <c r="V47" s="491"/>
      <c r="W47" s="491"/>
      <c r="X47" s="491"/>
      <c r="Y47" s="491"/>
    </row>
    <row r="48" spans="1:28" ht="33.75" customHeight="1" x14ac:dyDescent="0.2">
      <c r="A48" s="1"/>
      <c r="B48" s="2"/>
      <c r="C48" s="2"/>
      <c r="D48" s="2"/>
      <c r="E48" s="3"/>
      <c r="F48" s="3"/>
      <c r="G48" s="3"/>
      <c r="H48" s="3"/>
      <c r="I48" s="4"/>
      <c r="J48" s="5"/>
      <c r="K48" s="3"/>
      <c r="L48" s="3"/>
      <c r="M48" s="2"/>
      <c r="N48" s="2"/>
      <c r="O48" s="2"/>
      <c r="P48" s="2"/>
      <c r="Q48" s="139"/>
      <c r="R48" s="139"/>
      <c r="S48" s="139"/>
      <c r="T48" s="139"/>
      <c r="U48" s="140"/>
      <c r="V48" s="491"/>
      <c r="W48" s="491"/>
      <c r="X48" s="491"/>
      <c r="Y48" s="491"/>
    </row>
    <row r="49" spans="1:25" ht="33.75" customHeight="1" x14ac:dyDescent="0.2">
      <c r="A49" s="1"/>
      <c r="B49" s="2"/>
      <c r="C49" s="2"/>
      <c r="D49" s="2"/>
      <c r="E49" s="3"/>
      <c r="F49" s="3"/>
      <c r="G49" s="3"/>
      <c r="H49" s="3"/>
      <c r="I49" s="4"/>
      <c r="J49" s="5"/>
      <c r="K49" s="3"/>
      <c r="L49" s="3"/>
      <c r="M49" s="2"/>
      <c r="N49" s="2"/>
      <c r="O49" s="2"/>
      <c r="P49" s="2"/>
      <c r="Q49" s="139"/>
      <c r="R49" s="139"/>
      <c r="S49" s="139"/>
      <c r="T49" s="139"/>
      <c r="U49" s="140"/>
      <c r="V49" s="491"/>
      <c r="W49" s="491"/>
      <c r="X49" s="491"/>
      <c r="Y49" s="491"/>
    </row>
    <row r="50" spans="1:25" ht="33.75" customHeight="1" x14ac:dyDescent="0.2">
      <c r="A50" s="1"/>
      <c r="B50" s="2"/>
      <c r="C50" s="2"/>
      <c r="D50" s="2"/>
      <c r="E50" s="3"/>
      <c r="F50" s="3"/>
      <c r="G50" s="3"/>
      <c r="H50" s="3"/>
      <c r="I50" s="4"/>
      <c r="J50" s="5"/>
      <c r="K50" s="3"/>
      <c r="L50" s="3"/>
      <c r="M50" s="2"/>
      <c r="N50" s="2"/>
      <c r="O50" s="2"/>
      <c r="P50" s="2"/>
      <c r="Q50" s="139"/>
      <c r="R50" s="139"/>
      <c r="S50" s="139"/>
      <c r="T50" s="139"/>
      <c r="U50" s="140"/>
      <c r="V50" s="491"/>
      <c r="W50" s="491"/>
      <c r="X50" s="491"/>
      <c r="Y50" s="491"/>
    </row>
    <row r="51" spans="1:25" ht="33.75" customHeight="1" x14ac:dyDescent="0.2">
      <c r="A51" s="1"/>
      <c r="B51" s="2"/>
      <c r="C51" s="2"/>
      <c r="D51" s="2"/>
      <c r="E51" s="3"/>
      <c r="F51" s="3"/>
      <c r="G51" s="3"/>
      <c r="H51" s="3"/>
      <c r="I51" s="4"/>
      <c r="J51" s="5"/>
      <c r="K51" s="3"/>
      <c r="L51" s="3"/>
      <c r="M51" s="2"/>
      <c r="N51" s="2"/>
      <c r="O51" s="2"/>
      <c r="P51" s="2"/>
      <c r="Q51" s="139"/>
      <c r="R51" s="139"/>
      <c r="S51" s="139"/>
      <c r="T51" s="139"/>
      <c r="U51" s="140"/>
      <c r="V51" s="491"/>
      <c r="W51" s="491"/>
      <c r="X51" s="491"/>
      <c r="Y51" s="491"/>
    </row>
    <row r="52" spans="1:25" ht="33.75" customHeight="1" x14ac:dyDescent="0.2">
      <c r="A52" s="1"/>
      <c r="B52" s="2"/>
      <c r="C52" s="2"/>
      <c r="D52" s="2"/>
      <c r="E52" s="3"/>
      <c r="F52" s="3"/>
      <c r="G52" s="3"/>
      <c r="H52" s="3"/>
      <c r="I52" s="4"/>
      <c r="J52" s="5"/>
      <c r="K52" s="3"/>
      <c r="L52" s="3"/>
      <c r="M52" s="2"/>
      <c r="N52" s="2"/>
      <c r="O52" s="2"/>
      <c r="P52" s="2"/>
      <c r="Q52" s="139"/>
      <c r="R52" s="139"/>
      <c r="S52" s="139"/>
      <c r="T52" s="139"/>
      <c r="U52" s="140"/>
      <c r="V52" s="491"/>
      <c r="W52" s="491"/>
      <c r="X52" s="491"/>
      <c r="Y52" s="491"/>
    </row>
    <row r="53" spans="1:25" ht="33.75" customHeight="1" x14ac:dyDescent="0.2">
      <c r="A53" s="1"/>
      <c r="B53" s="2"/>
      <c r="C53" s="2"/>
      <c r="D53" s="2"/>
      <c r="E53" s="3"/>
      <c r="F53" s="3"/>
      <c r="G53" s="3"/>
      <c r="H53" s="3"/>
      <c r="I53" s="4"/>
      <c r="J53" s="5"/>
      <c r="K53" s="3"/>
      <c r="L53" s="3"/>
      <c r="M53" s="2"/>
      <c r="N53" s="2"/>
      <c r="O53" s="2"/>
      <c r="P53" s="2"/>
      <c r="Q53" s="139"/>
      <c r="R53" s="139"/>
      <c r="S53" s="139"/>
      <c r="T53" s="139"/>
      <c r="U53" s="140"/>
      <c r="V53" s="491"/>
      <c r="W53" s="491"/>
      <c r="X53" s="491"/>
      <c r="Y53" s="491"/>
    </row>
    <row r="54" spans="1:25" ht="33.75" customHeight="1" x14ac:dyDescent="0.2">
      <c r="A54" s="1"/>
      <c r="B54" s="2"/>
      <c r="C54" s="2"/>
      <c r="D54" s="2"/>
      <c r="E54" s="3"/>
      <c r="F54" s="3"/>
      <c r="G54" s="3"/>
      <c r="H54" s="3"/>
      <c r="I54" s="4"/>
      <c r="J54" s="5"/>
      <c r="K54" s="3"/>
      <c r="L54" s="3"/>
      <c r="M54" s="2"/>
      <c r="N54" s="2"/>
      <c r="O54" s="2"/>
      <c r="P54" s="2"/>
      <c r="Q54" s="139"/>
      <c r="R54" s="139"/>
      <c r="S54" s="139"/>
      <c r="T54" s="139"/>
      <c r="U54" s="140"/>
      <c r="V54" s="491"/>
      <c r="W54" s="491"/>
      <c r="X54" s="491"/>
      <c r="Y54" s="491"/>
    </row>
    <row r="55" spans="1:25" ht="33.75" customHeight="1" x14ac:dyDescent="0.2">
      <c r="Q55" s="139"/>
      <c r="R55" s="139"/>
      <c r="S55" s="139"/>
      <c r="T55" s="139"/>
      <c r="U55" s="140"/>
      <c r="V55" s="491"/>
      <c r="W55" s="491"/>
      <c r="X55" s="491"/>
      <c r="Y55" s="491"/>
    </row>
    <row r="56" spans="1:25" ht="33.75" customHeight="1" x14ac:dyDescent="0.2">
      <c r="Q56" s="139"/>
      <c r="R56" s="139"/>
      <c r="S56" s="139"/>
      <c r="T56" s="139"/>
      <c r="U56" s="140"/>
      <c r="V56" s="491"/>
      <c r="W56" s="491"/>
      <c r="X56" s="491"/>
      <c r="Y56" s="491"/>
    </row>
    <row r="57" spans="1:25" ht="33.75" customHeight="1" x14ac:dyDescent="0.2">
      <c r="Q57" s="139"/>
      <c r="R57" s="139"/>
      <c r="S57" s="139"/>
      <c r="T57" s="139"/>
      <c r="U57" s="140"/>
      <c r="V57" s="492"/>
      <c r="W57" s="492"/>
      <c r="X57" s="492"/>
      <c r="Y57" s="492"/>
    </row>
    <row r="58" spans="1:25" ht="33.75" customHeight="1" x14ac:dyDescent="0.2">
      <c r="Q58" s="139"/>
      <c r="R58" s="139"/>
      <c r="S58" s="139"/>
      <c r="T58" s="139"/>
      <c r="U58" s="140"/>
      <c r="V58" s="492"/>
      <c r="W58" s="492"/>
      <c r="X58" s="492"/>
      <c r="Y58" s="492"/>
    </row>
    <row r="59" spans="1:25" ht="33.75" customHeight="1" x14ac:dyDescent="0.2">
      <c r="Q59" s="139"/>
      <c r="R59" s="139"/>
      <c r="S59" s="139"/>
      <c r="T59" s="139"/>
      <c r="U59" s="140"/>
      <c r="V59" s="492"/>
      <c r="W59" s="492"/>
      <c r="X59" s="492"/>
      <c r="Y59" s="492"/>
    </row>
    <row r="60" spans="1:25" ht="33.75" customHeight="1" x14ac:dyDescent="0.2">
      <c r="Q60" s="139"/>
      <c r="R60" s="139"/>
      <c r="S60" s="139"/>
      <c r="T60" s="139"/>
      <c r="U60" s="140"/>
      <c r="V60" s="492"/>
      <c r="W60" s="492"/>
      <c r="X60" s="492"/>
      <c r="Y60" s="492"/>
    </row>
    <row r="61" spans="1:25" ht="33.75" customHeight="1" x14ac:dyDescent="0.2">
      <c r="Q61" s="139"/>
      <c r="R61" s="139"/>
      <c r="S61" s="139"/>
      <c r="T61" s="139"/>
      <c r="U61" s="140"/>
      <c r="V61" s="492"/>
      <c r="W61" s="492"/>
      <c r="X61" s="492"/>
      <c r="Y61" s="492"/>
    </row>
    <row r="62" spans="1:25" ht="33.75" customHeight="1" x14ac:dyDescent="0.2">
      <c r="Q62" s="139"/>
      <c r="R62" s="139"/>
      <c r="S62" s="139"/>
      <c r="T62" s="139"/>
      <c r="U62" s="140"/>
      <c r="V62" s="492"/>
      <c r="W62" s="492"/>
      <c r="X62" s="492"/>
      <c r="Y62" s="492"/>
    </row>
    <row r="63" spans="1:25" ht="33.75" customHeight="1" x14ac:dyDescent="0.2">
      <c r="Q63" s="139"/>
      <c r="R63" s="139"/>
      <c r="S63" s="139"/>
      <c r="T63" s="139"/>
      <c r="U63" s="140"/>
      <c r="V63" s="492"/>
      <c r="W63" s="492"/>
      <c r="X63" s="492"/>
      <c r="Y63" s="492"/>
    </row>
    <row r="64" spans="1:25" ht="33.75" customHeight="1" x14ac:dyDescent="0.2">
      <c r="Q64" s="139"/>
      <c r="R64" s="139"/>
      <c r="S64" s="139"/>
      <c r="T64" s="139"/>
      <c r="U64" s="140"/>
      <c r="V64" s="492"/>
      <c r="W64" s="492"/>
      <c r="X64" s="492"/>
      <c r="Y64" s="492"/>
    </row>
    <row r="65" spans="17:25" ht="33.75" customHeight="1" x14ac:dyDescent="0.2">
      <c r="Q65" s="139"/>
      <c r="R65" s="139"/>
      <c r="S65" s="139"/>
      <c r="T65" s="139"/>
      <c r="U65" s="140"/>
      <c r="V65" s="492"/>
      <c r="W65" s="492"/>
      <c r="X65" s="492"/>
      <c r="Y65" s="492"/>
    </row>
    <row r="66" spans="17:25" ht="33.75" customHeight="1" x14ac:dyDescent="0.2">
      <c r="Q66" s="139"/>
      <c r="R66" s="139"/>
      <c r="S66" s="139"/>
      <c r="T66" s="139"/>
      <c r="U66" s="140"/>
      <c r="V66" s="492"/>
      <c r="W66" s="492"/>
      <c r="X66" s="492"/>
      <c r="Y66" s="492"/>
    </row>
    <row r="67" spans="17:25" ht="33.75" customHeight="1" x14ac:dyDescent="0.2">
      <c r="Q67" s="139"/>
      <c r="R67" s="139"/>
      <c r="S67" s="139"/>
      <c r="T67" s="139"/>
      <c r="U67" s="140"/>
      <c r="V67" s="491"/>
      <c r="W67" s="491"/>
      <c r="X67" s="491"/>
      <c r="Y67" s="491"/>
    </row>
    <row r="68" spans="17:25" ht="33.75" customHeight="1" x14ac:dyDescent="0.2">
      <c r="Q68" s="139"/>
      <c r="R68" s="139"/>
      <c r="S68" s="139"/>
      <c r="T68" s="139"/>
      <c r="U68" s="140"/>
      <c r="V68" s="491"/>
      <c r="W68" s="491"/>
      <c r="X68" s="491"/>
      <c r="Y68" s="491"/>
    </row>
    <row r="69" spans="17:25" ht="33.75" customHeight="1" x14ac:dyDescent="0.2">
      <c r="Q69" s="139"/>
      <c r="R69" s="139"/>
      <c r="S69" s="139"/>
      <c r="T69" s="139"/>
      <c r="U69" s="140"/>
      <c r="V69" s="491"/>
      <c r="W69" s="491"/>
      <c r="X69" s="491"/>
      <c r="Y69" s="491"/>
    </row>
    <row r="70" spans="17:25" ht="33.75" customHeight="1" x14ac:dyDescent="0.2">
      <c r="Q70" s="139"/>
      <c r="R70" s="139"/>
      <c r="S70" s="139"/>
      <c r="T70" s="139"/>
      <c r="U70" s="140"/>
      <c r="V70" s="491"/>
      <c r="W70" s="491"/>
      <c r="X70" s="491"/>
      <c r="Y70" s="491"/>
    </row>
    <row r="71" spans="17:25" ht="33.75" customHeight="1" x14ac:dyDescent="0.2">
      <c r="Q71" s="139"/>
      <c r="R71" s="139"/>
      <c r="S71" s="139"/>
      <c r="T71" s="139"/>
      <c r="U71" s="140"/>
      <c r="V71" s="491"/>
      <c r="W71" s="491"/>
      <c r="X71" s="491"/>
      <c r="Y71" s="491"/>
    </row>
    <row r="72" spans="17:25" ht="33.75" customHeight="1" x14ac:dyDescent="0.2">
      <c r="Q72" s="139"/>
      <c r="R72" s="139"/>
      <c r="S72" s="139"/>
      <c r="T72" s="139"/>
      <c r="U72" s="140"/>
      <c r="V72" s="491"/>
      <c r="W72" s="491"/>
      <c r="X72" s="491"/>
      <c r="Y72" s="491"/>
    </row>
    <row r="73" spans="17:25" ht="33.75" customHeight="1" x14ac:dyDescent="0.2">
      <c r="Q73" s="139"/>
      <c r="R73" s="139"/>
      <c r="S73" s="139"/>
      <c r="T73" s="139"/>
      <c r="U73" s="140"/>
      <c r="V73" s="491"/>
      <c r="W73" s="491"/>
      <c r="X73" s="491"/>
      <c r="Y73" s="491"/>
    </row>
    <row r="74" spans="17:25" ht="33.75" customHeight="1" x14ac:dyDescent="0.2">
      <c r="Q74" s="139"/>
      <c r="R74" s="139"/>
      <c r="S74" s="139"/>
      <c r="T74" s="139"/>
      <c r="U74" s="140"/>
      <c r="V74" s="491"/>
      <c r="W74" s="491"/>
      <c r="X74" s="491"/>
      <c r="Y74" s="491"/>
    </row>
    <row r="75" spans="17:25" ht="33.75" customHeight="1" x14ac:dyDescent="0.2">
      <c r="Q75" s="139"/>
      <c r="R75" s="139"/>
      <c r="S75" s="139"/>
      <c r="T75" s="139"/>
      <c r="U75" s="140"/>
      <c r="V75" s="491"/>
      <c r="W75" s="491"/>
      <c r="X75" s="491"/>
      <c r="Y75" s="491"/>
    </row>
    <row r="76" spans="17:25" ht="33.75" customHeight="1" x14ac:dyDescent="0.2">
      <c r="Q76" s="139"/>
      <c r="R76" s="139"/>
      <c r="S76" s="139"/>
      <c r="T76" s="139"/>
      <c r="U76" s="140"/>
      <c r="V76" s="491"/>
      <c r="W76" s="491"/>
      <c r="X76" s="491"/>
      <c r="Y76" s="491"/>
    </row>
    <row r="77" spans="17:25" ht="33.75" customHeight="1" x14ac:dyDescent="0.2">
      <c r="Q77" s="139"/>
      <c r="R77" s="139"/>
      <c r="S77" s="139"/>
      <c r="T77" s="139"/>
      <c r="U77" s="140"/>
      <c r="V77" s="491"/>
      <c r="W77" s="491"/>
      <c r="X77" s="491"/>
      <c r="Y77" s="491"/>
    </row>
    <row r="78" spans="17:25" ht="33.75" customHeight="1" x14ac:dyDescent="0.2">
      <c r="Q78" s="139"/>
      <c r="R78" s="139"/>
      <c r="S78" s="139"/>
      <c r="T78" s="139"/>
      <c r="U78" s="140"/>
      <c r="V78" s="491"/>
      <c r="W78" s="491"/>
      <c r="X78" s="491"/>
      <c r="Y78" s="491"/>
    </row>
    <row r="79" spans="17:25" ht="33.75" customHeight="1" x14ac:dyDescent="0.2">
      <c r="Q79" s="139"/>
      <c r="R79" s="139"/>
      <c r="S79" s="139"/>
      <c r="T79" s="139"/>
      <c r="U79" s="140"/>
      <c r="V79" s="491"/>
      <c r="W79" s="491"/>
      <c r="X79" s="491"/>
      <c r="Y79" s="491"/>
    </row>
    <row r="80" spans="17:25" ht="33.75" customHeight="1" x14ac:dyDescent="0.2">
      <c r="Q80" s="139"/>
      <c r="R80" s="139"/>
      <c r="S80" s="139"/>
      <c r="T80" s="139"/>
      <c r="U80" s="140"/>
      <c r="V80" s="491"/>
      <c r="W80" s="491"/>
      <c r="X80" s="491"/>
      <c r="Y80" s="491"/>
    </row>
    <row r="81" spans="17:25" ht="33.75" customHeight="1" x14ac:dyDescent="0.2">
      <c r="Q81" s="139"/>
      <c r="R81" s="139"/>
      <c r="S81" s="139"/>
      <c r="T81" s="139"/>
      <c r="U81" s="140"/>
      <c r="V81" s="491"/>
      <c r="W81" s="491"/>
      <c r="X81" s="491"/>
      <c r="Y81" s="491"/>
    </row>
    <row r="82" spans="17:25" ht="33.75" customHeight="1" x14ac:dyDescent="0.2">
      <c r="Q82" s="139"/>
      <c r="R82" s="139"/>
      <c r="S82" s="139"/>
      <c r="T82" s="139"/>
      <c r="U82" s="140"/>
      <c r="V82" s="491"/>
      <c r="W82" s="491"/>
      <c r="X82" s="491"/>
      <c r="Y82" s="491"/>
    </row>
    <row r="83" spans="17:25" ht="33.75" customHeight="1" x14ac:dyDescent="0.2">
      <c r="Q83" s="139"/>
      <c r="R83" s="139"/>
      <c r="S83" s="139"/>
      <c r="T83" s="139"/>
      <c r="U83" s="140"/>
      <c r="V83" s="491"/>
      <c r="W83" s="491"/>
      <c r="X83" s="491"/>
      <c r="Y83" s="491"/>
    </row>
    <row r="84" spans="17:25" ht="33.75" customHeight="1" x14ac:dyDescent="0.2">
      <c r="Q84" s="139"/>
      <c r="R84" s="139"/>
      <c r="S84" s="139"/>
      <c r="T84" s="139"/>
      <c r="U84" s="140"/>
      <c r="V84" s="491"/>
      <c r="W84" s="491"/>
      <c r="X84" s="491"/>
      <c r="Y84" s="491"/>
    </row>
    <row r="85" spans="17:25" ht="33.75" customHeight="1" x14ac:dyDescent="0.2">
      <c r="Q85" s="139"/>
      <c r="R85" s="139"/>
      <c r="S85" s="139"/>
      <c r="T85" s="139"/>
      <c r="U85" s="140"/>
      <c r="V85" s="491"/>
      <c r="W85" s="491"/>
      <c r="X85" s="491"/>
      <c r="Y85" s="491"/>
    </row>
    <row r="86" spans="17:25" ht="33.75" customHeight="1" x14ac:dyDescent="0.2">
      <c r="Q86" s="139"/>
      <c r="R86" s="139"/>
      <c r="S86" s="139"/>
      <c r="T86" s="139"/>
      <c r="U86" s="140"/>
      <c r="V86" s="491"/>
      <c r="W86" s="491"/>
      <c r="X86" s="491"/>
      <c r="Y86" s="491"/>
    </row>
    <row r="87" spans="17:25" ht="33.75" customHeight="1" x14ac:dyDescent="0.2">
      <c r="Q87" s="139"/>
      <c r="R87" s="139"/>
      <c r="S87" s="139"/>
      <c r="T87" s="139"/>
      <c r="U87" s="140"/>
      <c r="V87" s="491"/>
      <c r="W87" s="491"/>
      <c r="X87" s="491"/>
      <c r="Y87" s="491"/>
    </row>
    <row r="88" spans="17:25" ht="33.75" customHeight="1" x14ac:dyDescent="0.2">
      <c r="Q88" s="139"/>
      <c r="R88" s="139"/>
      <c r="S88" s="139"/>
      <c r="T88" s="139"/>
      <c r="U88" s="140"/>
      <c r="V88" s="491"/>
      <c r="W88" s="491"/>
      <c r="X88" s="491"/>
      <c r="Y88" s="491"/>
    </row>
    <row r="89" spans="17:25" ht="33.75" customHeight="1" x14ac:dyDescent="0.2">
      <c r="Q89" s="139"/>
      <c r="R89" s="139"/>
      <c r="S89" s="139"/>
      <c r="T89" s="139"/>
      <c r="U89" s="140"/>
      <c r="V89" s="491"/>
      <c r="W89" s="491"/>
      <c r="X89" s="491"/>
      <c r="Y89" s="491"/>
    </row>
    <row r="90" spans="17:25" ht="33.75" customHeight="1" x14ac:dyDescent="0.2">
      <c r="Q90" s="139"/>
      <c r="R90" s="139"/>
      <c r="S90" s="139"/>
      <c r="T90" s="139"/>
      <c r="U90" s="140"/>
      <c r="V90" s="491"/>
      <c r="W90" s="491"/>
      <c r="X90" s="491"/>
      <c r="Y90" s="491"/>
    </row>
    <row r="91" spans="17:25" ht="33.75" customHeight="1" x14ac:dyDescent="0.2">
      <c r="Q91" s="139"/>
      <c r="R91" s="139"/>
      <c r="S91" s="139"/>
      <c r="T91" s="139"/>
      <c r="U91" s="140"/>
      <c r="V91" s="491"/>
      <c r="W91" s="491"/>
      <c r="X91" s="491"/>
      <c r="Y91" s="491"/>
    </row>
    <row r="92" spans="17:25" ht="33.75" customHeight="1" x14ac:dyDescent="0.2">
      <c r="Q92" s="139"/>
      <c r="R92" s="139"/>
      <c r="S92" s="139"/>
      <c r="T92" s="139"/>
      <c r="U92" s="140"/>
      <c r="V92" s="491"/>
      <c r="W92" s="491"/>
      <c r="X92" s="491"/>
      <c r="Y92" s="491"/>
    </row>
    <row r="93" spans="17:25" ht="33.75" customHeight="1" x14ac:dyDescent="0.2">
      <c r="Q93" s="139"/>
      <c r="R93" s="139"/>
      <c r="S93" s="139"/>
      <c r="T93" s="139"/>
      <c r="U93" s="140"/>
      <c r="V93" s="491"/>
      <c r="W93" s="491"/>
      <c r="X93" s="491"/>
      <c r="Y93" s="491"/>
    </row>
    <row r="94" spans="17:25" ht="33.75" customHeight="1" x14ac:dyDescent="0.2">
      <c r="Q94" s="139"/>
      <c r="R94" s="139"/>
      <c r="S94" s="139"/>
      <c r="T94" s="139"/>
      <c r="U94" s="140"/>
      <c r="V94" s="491"/>
      <c r="W94" s="491"/>
      <c r="X94" s="491"/>
      <c r="Y94" s="491"/>
    </row>
    <row r="95" spans="17:25" ht="33.75" customHeight="1" x14ac:dyDescent="0.2">
      <c r="Q95" s="139"/>
      <c r="R95" s="139"/>
      <c r="S95" s="139"/>
      <c r="T95" s="139"/>
      <c r="U95" s="140"/>
      <c r="V95" s="491"/>
      <c r="W95" s="491"/>
      <c r="X95" s="491"/>
      <c r="Y95" s="491"/>
    </row>
    <row r="96" spans="17:25" ht="33.75" customHeight="1" x14ac:dyDescent="0.2">
      <c r="Q96" s="139"/>
      <c r="R96" s="139"/>
      <c r="S96" s="139"/>
      <c r="T96" s="139"/>
      <c r="U96" s="140"/>
      <c r="V96" s="491"/>
      <c r="W96" s="491"/>
      <c r="X96" s="491"/>
      <c r="Y96" s="491"/>
    </row>
    <row r="97" spans="17:25" ht="33.75" customHeight="1" x14ac:dyDescent="0.2">
      <c r="Q97" s="103"/>
      <c r="R97" s="103"/>
      <c r="S97" s="103"/>
      <c r="T97" s="103"/>
      <c r="U97" s="103"/>
      <c r="V97" s="103"/>
      <c r="W97" s="103"/>
      <c r="X97" s="103"/>
      <c r="Y97" s="103"/>
    </row>
    <row r="98" spans="17:25" ht="33.75" customHeight="1" x14ac:dyDescent="0.2">
      <c r="Q98" s="103"/>
      <c r="R98" s="103"/>
      <c r="S98" s="103"/>
      <c r="T98" s="103"/>
      <c r="U98" s="103"/>
      <c r="V98" s="103"/>
      <c r="W98" s="103"/>
      <c r="X98" s="103"/>
      <c r="Y98" s="103"/>
    </row>
    <row r="99" spans="17:25" ht="33.75" customHeight="1" x14ac:dyDescent="0.2">
      <c r="Q99" s="103"/>
      <c r="R99" s="103"/>
      <c r="S99" s="103"/>
      <c r="T99" s="103"/>
      <c r="U99" s="103"/>
      <c r="V99" s="103"/>
      <c r="W99" s="103"/>
      <c r="X99" s="103"/>
      <c r="Y99" s="103"/>
    </row>
    <row r="100" spans="17:25" ht="33.75" customHeight="1" x14ac:dyDescent="0.2">
      <c r="Q100" s="103"/>
      <c r="R100" s="103"/>
      <c r="S100" s="103"/>
      <c r="T100" s="103"/>
      <c r="U100" s="103"/>
      <c r="V100" s="103"/>
      <c r="W100" s="103"/>
      <c r="X100" s="103"/>
      <c r="Y100" s="103"/>
    </row>
    <row r="101" spans="17:25" ht="33.75" customHeight="1" x14ac:dyDescent="0.2">
      <c r="Q101" s="103"/>
      <c r="R101" s="103"/>
      <c r="S101" s="103"/>
      <c r="T101" s="103"/>
      <c r="U101" s="103"/>
      <c r="V101" s="103"/>
      <c r="W101" s="103"/>
      <c r="X101" s="103"/>
      <c r="Y101" s="103"/>
    </row>
    <row r="102" spans="17:25" ht="33.75" customHeight="1" x14ac:dyDescent="0.2">
      <c r="Q102" s="103"/>
      <c r="R102" s="103"/>
      <c r="S102" s="103"/>
      <c r="T102" s="103"/>
      <c r="U102" s="103"/>
      <c r="V102" s="103"/>
      <c r="W102" s="103"/>
      <c r="X102" s="103"/>
      <c r="Y102" s="103"/>
    </row>
    <row r="103" spans="17:25" ht="33.75" customHeight="1" x14ac:dyDescent="0.2">
      <c r="Q103" s="103"/>
      <c r="R103" s="103"/>
      <c r="S103" s="103"/>
      <c r="T103" s="103"/>
      <c r="U103" s="103"/>
      <c r="V103" s="103"/>
      <c r="W103" s="103"/>
      <c r="X103" s="103"/>
      <c r="Y103" s="103"/>
    </row>
    <row r="104" spans="17:25" ht="33.75" customHeight="1" x14ac:dyDescent="0.2">
      <c r="Q104" s="103"/>
      <c r="R104" s="103"/>
      <c r="S104" s="103"/>
      <c r="T104" s="103"/>
      <c r="U104" s="103"/>
      <c r="V104" s="103"/>
      <c r="W104" s="103"/>
      <c r="X104" s="103"/>
      <c r="Y104" s="103"/>
    </row>
    <row r="105" spans="17:25" ht="33.75" customHeight="1" x14ac:dyDescent="0.2">
      <c r="Q105" s="103"/>
      <c r="R105" s="103"/>
      <c r="S105" s="103"/>
      <c r="T105" s="103"/>
      <c r="U105" s="103"/>
      <c r="V105" s="103"/>
      <c r="W105" s="103"/>
      <c r="X105" s="103"/>
      <c r="Y105" s="103"/>
    </row>
    <row r="106" spans="17:25" ht="33.75" customHeight="1" x14ac:dyDescent="0.2">
      <c r="Q106" s="103"/>
      <c r="R106" s="103"/>
      <c r="S106" s="103"/>
      <c r="T106" s="103"/>
      <c r="U106" s="103"/>
      <c r="V106" s="103"/>
      <c r="W106" s="103"/>
      <c r="X106" s="103"/>
      <c r="Y106" s="103"/>
    </row>
    <row r="107" spans="17:25" ht="33.75" customHeight="1" x14ac:dyDescent="0.2">
      <c r="Q107" s="103"/>
      <c r="R107" s="103"/>
      <c r="S107" s="103"/>
      <c r="T107" s="103"/>
      <c r="U107" s="103"/>
      <c r="V107" s="103"/>
      <c r="W107" s="103"/>
      <c r="X107" s="103"/>
      <c r="Y107" s="103"/>
    </row>
    <row r="108" spans="17:25" ht="33.75" customHeight="1" x14ac:dyDescent="0.2">
      <c r="Q108" s="103"/>
      <c r="R108" s="103"/>
      <c r="S108" s="103"/>
      <c r="T108" s="103"/>
      <c r="U108" s="103"/>
      <c r="V108" s="103"/>
      <c r="W108" s="103"/>
      <c r="X108" s="103"/>
      <c r="Y108" s="103"/>
    </row>
    <row r="109" spans="17:25" ht="33.75" customHeight="1" x14ac:dyDescent="0.2">
      <c r="Q109" s="103"/>
      <c r="R109" s="103"/>
      <c r="S109" s="103"/>
      <c r="T109" s="103"/>
      <c r="U109" s="103"/>
      <c r="V109" s="103"/>
      <c r="W109" s="103"/>
      <c r="X109" s="103"/>
      <c r="Y109" s="103"/>
    </row>
    <row r="110" spans="17:25" ht="33.75" customHeight="1" x14ac:dyDescent="0.2">
      <c r="Q110" s="103"/>
      <c r="R110" s="103"/>
      <c r="S110" s="103"/>
      <c r="T110" s="103"/>
      <c r="U110" s="103"/>
      <c r="V110" s="103"/>
      <c r="W110" s="103"/>
      <c r="X110" s="103"/>
      <c r="Y110" s="103"/>
    </row>
    <row r="111" spans="17:25" ht="33.75" customHeight="1" x14ac:dyDescent="0.2">
      <c r="Q111" s="103"/>
      <c r="R111" s="103"/>
      <c r="S111" s="103"/>
      <c r="T111" s="103"/>
      <c r="U111" s="103"/>
      <c r="V111" s="103"/>
      <c r="W111" s="103"/>
      <c r="X111" s="103"/>
      <c r="Y111" s="103"/>
    </row>
    <row r="112" spans="17:25" ht="33.75" customHeight="1" x14ac:dyDescent="0.2">
      <c r="Q112" s="103"/>
      <c r="R112" s="103"/>
      <c r="S112" s="103"/>
      <c r="T112" s="103"/>
      <c r="U112" s="103"/>
      <c r="V112" s="103"/>
      <c r="W112" s="103"/>
      <c r="X112" s="103"/>
      <c r="Y112" s="103"/>
    </row>
    <row r="113" spans="17:25" ht="33.75" customHeight="1" x14ac:dyDescent="0.2">
      <c r="Q113" s="103"/>
      <c r="R113" s="103"/>
      <c r="S113" s="103"/>
      <c r="T113" s="103"/>
      <c r="U113" s="103"/>
      <c r="V113" s="103"/>
      <c r="W113" s="103"/>
      <c r="X113" s="103"/>
      <c r="Y113" s="103"/>
    </row>
    <row r="114" spans="17:25" ht="33.75" customHeight="1" x14ac:dyDescent="0.2">
      <c r="Q114" s="103"/>
      <c r="R114" s="103"/>
      <c r="S114" s="103"/>
      <c r="T114" s="103"/>
      <c r="U114" s="103"/>
      <c r="V114" s="103"/>
      <c r="W114" s="103"/>
      <c r="X114" s="103"/>
      <c r="Y114" s="103"/>
    </row>
    <row r="115" spans="17:25" ht="33.75" customHeight="1" x14ac:dyDescent="0.2">
      <c r="Q115" s="103"/>
      <c r="R115" s="103"/>
      <c r="S115" s="103"/>
      <c r="T115" s="103"/>
      <c r="U115" s="103"/>
      <c r="V115" s="103"/>
      <c r="W115" s="103"/>
      <c r="X115" s="103"/>
      <c r="Y115" s="103"/>
    </row>
    <row r="116" spans="17:25" ht="33.75" customHeight="1" x14ac:dyDescent="0.2">
      <c r="Q116" s="103"/>
      <c r="R116" s="103"/>
      <c r="S116" s="103"/>
      <c r="T116" s="103"/>
      <c r="U116" s="103"/>
      <c r="V116" s="103"/>
      <c r="W116" s="103"/>
      <c r="X116" s="103"/>
      <c r="Y116" s="103"/>
    </row>
    <row r="117" spans="17:25" ht="33.75" customHeight="1" x14ac:dyDescent="0.2">
      <c r="Q117" s="103"/>
      <c r="R117" s="103"/>
      <c r="S117" s="103"/>
      <c r="T117" s="103"/>
      <c r="U117" s="103"/>
      <c r="V117" s="103"/>
      <c r="W117" s="103"/>
      <c r="X117" s="103"/>
      <c r="Y117" s="103"/>
    </row>
    <row r="118" spans="17:25" ht="33.75" customHeight="1" x14ac:dyDescent="0.2">
      <c r="Q118" s="103"/>
      <c r="R118" s="103"/>
      <c r="S118" s="103"/>
      <c r="T118" s="103"/>
      <c r="U118" s="103"/>
      <c r="V118" s="103"/>
      <c r="W118" s="103"/>
      <c r="X118" s="103"/>
      <c r="Y118" s="103"/>
    </row>
    <row r="119" spans="17:25" ht="33.75" customHeight="1" x14ac:dyDescent="0.2">
      <c r="Q119" s="103"/>
      <c r="R119" s="103"/>
      <c r="S119" s="103"/>
      <c r="T119" s="103"/>
      <c r="U119" s="103"/>
      <c r="V119" s="103"/>
      <c r="W119" s="103"/>
      <c r="X119" s="103"/>
      <c r="Y119" s="103"/>
    </row>
    <row r="120" spans="17:25" ht="33.75" customHeight="1" x14ac:dyDescent="0.2">
      <c r="Q120" s="103"/>
      <c r="R120" s="103"/>
      <c r="S120" s="103"/>
      <c r="T120" s="103"/>
      <c r="U120" s="103"/>
      <c r="V120" s="103"/>
      <c r="W120" s="103"/>
      <c r="X120" s="103"/>
      <c r="Y120" s="103"/>
    </row>
    <row r="121" spans="17:25" ht="33.75" customHeight="1" x14ac:dyDescent="0.2">
      <c r="Q121" s="103"/>
      <c r="R121" s="103"/>
      <c r="S121" s="103"/>
      <c r="T121" s="103"/>
      <c r="U121" s="103"/>
      <c r="V121" s="103"/>
      <c r="W121" s="103"/>
      <c r="X121" s="103"/>
      <c r="Y121" s="103"/>
    </row>
    <row r="122" spans="17:25" ht="33.75" customHeight="1" x14ac:dyDescent="0.2">
      <c r="Q122" s="103"/>
      <c r="R122" s="103"/>
      <c r="S122" s="103"/>
      <c r="T122" s="103"/>
      <c r="U122" s="103"/>
      <c r="V122" s="103"/>
      <c r="W122" s="103"/>
      <c r="X122" s="103"/>
      <c r="Y122" s="103"/>
    </row>
    <row r="123" spans="17:25" ht="33.75" customHeight="1" x14ac:dyDescent="0.2">
      <c r="Q123" s="103"/>
      <c r="R123" s="103"/>
      <c r="S123" s="103"/>
      <c r="T123" s="103"/>
      <c r="U123" s="103"/>
      <c r="V123" s="103"/>
      <c r="W123" s="103"/>
      <c r="X123" s="103"/>
      <c r="Y123" s="103"/>
    </row>
    <row r="124" spans="17:25" ht="33.75" customHeight="1" x14ac:dyDescent="0.2">
      <c r="Q124" s="103"/>
      <c r="R124" s="103"/>
      <c r="S124" s="103"/>
      <c r="T124" s="103"/>
      <c r="U124" s="103"/>
      <c r="V124" s="103"/>
      <c r="W124" s="103"/>
      <c r="X124" s="103"/>
      <c r="Y124" s="103"/>
    </row>
    <row r="125" spans="17:25" ht="33.75" customHeight="1" x14ac:dyDescent="0.2">
      <c r="Q125" s="103"/>
      <c r="R125" s="103"/>
      <c r="S125" s="103"/>
      <c r="T125" s="103"/>
      <c r="U125" s="103"/>
      <c r="V125" s="103"/>
      <c r="W125" s="103"/>
      <c r="X125" s="103"/>
      <c r="Y125" s="103"/>
    </row>
    <row r="126" spans="17:25" ht="33.75" customHeight="1" x14ac:dyDescent="0.2">
      <c r="Q126" s="103"/>
      <c r="R126" s="103"/>
      <c r="S126" s="103"/>
      <c r="T126" s="103"/>
      <c r="U126" s="103"/>
      <c r="V126" s="103"/>
      <c r="W126" s="103"/>
      <c r="X126" s="103"/>
      <c r="Y126" s="103"/>
    </row>
    <row r="127" spans="17:25" ht="33.75" customHeight="1" x14ac:dyDescent="0.2">
      <c r="Q127" s="103"/>
      <c r="R127" s="103"/>
      <c r="S127" s="103"/>
      <c r="T127" s="103"/>
      <c r="U127" s="103"/>
      <c r="V127" s="103"/>
      <c r="W127" s="103"/>
      <c r="X127" s="103"/>
      <c r="Y127" s="103"/>
    </row>
    <row r="128" spans="17:25" ht="33.75" customHeight="1" x14ac:dyDescent="0.2">
      <c r="Q128" s="103"/>
      <c r="R128" s="103"/>
      <c r="S128" s="103"/>
      <c r="T128" s="103"/>
      <c r="U128" s="103"/>
      <c r="V128" s="103"/>
      <c r="W128" s="103"/>
      <c r="X128" s="103"/>
      <c r="Y128" s="103"/>
    </row>
    <row r="129" spans="17:25" ht="33.75" customHeight="1" x14ac:dyDescent="0.2">
      <c r="Q129" s="103"/>
      <c r="R129" s="103"/>
      <c r="S129" s="103"/>
      <c r="T129" s="103"/>
      <c r="U129" s="103"/>
      <c r="V129" s="103"/>
      <c r="W129" s="103"/>
      <c r="X129" s="103"/>
      <c r="Y129" s="103"/>
    </row>
    <row r="130" spans="17:25" ht="33.75" customHeight="1" x14ac:dyDescent="0.2">
      <c r="Q130" s="103"/>
      <c r="R130" s="103"/>
      <c r="S130" s="103"/>
      <c r="T130" s="103"/>
      <c r="U130" s="103"/>
      <c r="V130" s="103"/>
      <c r="W130" s="103"/>
      <c r="X130" s="103"/>
      <c r="Y130" s="103"/>
    </row>
    <row r="131" spans="17:25" ht="33.75" customHeight="1" x14ac:dyDescent="0.2">
      <c r="Q131" s="103"/>
      <c r="R131" s="103"/>
      <c r="S131" s="103"/>
      <c r="T131" s="103"/>
      <c r="U131" s="103"/>
      <c r="V131" s="103"/>
      <c r="W131" s="103"/>
      <c r="X131" s="103"/>
      <c r="Y131" s="103"/>
    </row>
    <row r="132" spans="17:25" ht="33.75" customHeight="1" x14ac:dyDescent="0.2">
      <c r="Q132" s="103"/>
      <c r="R132" s="103"/>
      <c r="S132" s="103"/>
      <c r="T132" s="103"/>
      <c r="U132" s="103"/>
      <c r="V132" s="103"/>
      <c r="W132" s="103"/>
      <c r="X132" s="103"/>
      <c r="Y132" s="103"/>
    </row>
    <row r="133" spans="17:25" ht="33.75" customHeight="1" x14ac:dyDescent="0.2">
      <c r="Q133" s="103"/>
      <c r="R133" s="103"/>
      <c r="S133" s="103"/>
      <c r="T133" s="103"/>
      <c r="U133" s="103"/>
      <c r="V133" s="103"/>
      <c r="W133" s="103"/>
      <c r="X133" s="103"/>
      <c r="Y133" s="103"/>
    </row>
    <row r="134" spans="17:25" ht="33.75" customHeight="1" x14ac:dyDescent="0.2">
      <c r="Q134" s="103"/>
      <c r="R134" s="103"/>
      <c r="S134" s="103"/>
      <c r="T134" s="103"/>
      <c r="U134" s="103"/>
      <c r="V134" s="103"/>
      <c r="W134" s="103"/>
      <c r="X134" s="103"/>
      <c r="Y134" s="103"/>
    </row>
    <row r="135" spans="17:25" ht="33.75" customHeight="1" x14ac:dyDescent="0.2">
      <c r="Q135" s="103"/>
      <c r="R135" s="103"/>
      <c r="S135" s="103"/>
      <c r="T135" s="103"/>
      <c r="U135" s="103"/>
      <c r="V135" s="103"/>
      <c r="W135" s="103"/>
      <c r="X135" s="103"/>
      <c r="Y135" s="103"/>
    </row>
    <row r="136" spans="17:25" ht="33.75" customHeight="1" x14ac:dyDescent="0.2">
      <c r="Q136" s="103"/>
      <c r="R136" s="103"/>
      <c r="S136" s="103"/>
      <c r="T136" s="103"/>
      <c r="U136" s="103"/>
      <c r="V136" s="103"/>
      <c r="W136" s="103"/>
      <c r="X136" s="103"/>
      <c r="Y136" s="103"/>
    </row>
    <row r="137" spans="17:25" ht="33.75" customHeight="1" x14ac:dyDescent="0.2">
      <c r="Q137" s="103"/>
      <c r="R137" s="103"/>
      <c r="S137" s="103"/>
      <c r="T137" s="103"/>
      <c r="U137" s="103"/>
      <c r="V137" s="103"/>
      <c r="W137" s="103"/>
      <c r="X137" s="103"/>
      <c r="Y137" s="103"/>
    </row>
    <row r="138" spans="17:25" ht="33.75" customHeight="1" x14ac:dyDescent="0.2">
      <c r="Q138" s="103"/>
      <c r="R138" s="103"/>
      <c r="S138" s="103"/>
      <c r="T138" s="103"/>
      <c r="U138" s="103"/>
      <c r="V138" s="103"/>
      <c r="W138" s="103"/>
      <c r="X138" s="103"/>
      <c r="Y138" s="103"/>
    </row>
    <row r="139" spans="17:25" ht="33.75" customHeight="1" x14ac:dyDescent="0.2">
      <c r="Q139" s="103"/>
      <c r="R139" s="103"/>
      <c r="S139" s="103"/>
      <c r="T139" s="103"/>
      <c r="U139" s="103"/>
      <c r="V139" s="103"/>
      <c r="W139" s="103"/>
      <c r="X139" s="103"/>
      <c r="Y139" s="103"/>
    </row>
    <row r="140" spans="17:25" ht="33.75" customHeight="1" x14ac:dyDescent="0.2">
      <c r="Q140" s="103"/>
      <c r="R140" s="103"/>
      <c r="S140" s="103"/>
      <c r="T140" s="103"/>
      <c r="U140" s="103"/>
      <c r="V140" s="103"/>
      <c r="W140" s="103"/>
      <c r="X140" s="103"/>
      <c r="Y140" s="103"/>
    </row>
    <row r="141" spans="17:25" ht="33.75" customHeight="1" x14ac:dyDescent="0.2">
      <c r="Q141" s="103"/>
      <c r="R141" s="103"/>
      <c r="S141" s="103"/>
      <c r="T141" s="103"/>
      <c r="U141" s="103"/>
      <c r="V141" s="103"/>
      <c r="W141" s="103"/>
      <c r="X141" s="103"/>
      <c r="Y141" s="103"/>
    </row>
    <row r="142" spans="17:25" ht="33.75" customHeight="1" x14ac:dyDescent="0.2">
      <c r="Q142" s="103"/>
      <c r="R142" s="103"/>
      <c r="S142" s="103"/>
      <c r="T142" s="103"/>
      <c r="U142" s="103"/>
      <c r="V142" s="103"/>
      <c r="W142" s="103"/>
      <c r="X142" s="103"/>
      <c r="Y142" s="103"/>
    </row>
    <row r="143" spans="17:25" ht="33.75" customHeight="1" x14ac:dyDescent="0.2">
      <c r="Q143" s="103"/>
      <c r="R143" s="103"/>
      <c r="S143" s="103"/>
      <c r="T143" s="103"/>
      <c r="U143" s="103"/>
      <c r="V143" s="103"/>
      <c r="W143" s="103"/>
      <c r="X143" s="103"/>
      <c r="Y143" s="103"/>
    </row>
    <row r="144" spans="17:25" ht="33.75" customHeight="1" x14ac:dyDescent="0.2">
      <c r="Q144" s="103"/>
      <c r="R144" s="103"/>
      <c r="S144" s="103"/>
      <c r="T144" s="103"/>
      <c r="U144" s="103"/>
      <c r="V144" s="103"/>
      <c r="W144" s="103"/>
      <c r="X144" s="103"/>
      <c r="Y144" s="103"/>
    </row>
    <row r="145" spans="17:25" ht="33.75" customHeight="1" x14ac:dyDescent="0.2">
      <c r="Q145" s="103"/>
      <c r="R145" s="103"/>
      <c r="S145" s="103"/>
      <c r="T145" s="103"/>
      <c r="U145" s="103"/>
      <c r="V145" s="103"/>
      <c r="W145" s="103"/>
      <c r="X145" s="103"/>
      <c r="Y145" s="103"/>
    </row>
    <row r="146" spans="17:25" ht="33.75" customHeight="1" x14ac:dyDescent="0.2">
      <c r="Q146" s="103"/>
      <c r="R146" s="103"/>
      <c r="S146" s="103"/>
      <c r="T146" s="103"/>
      <c r="U146" s="103"/>
      <c r="V146" s="103"/>
      <c r="W146" s="103"/>
      <c r="X146" s="103"/>
      <c r="Y146" s="103"/>
    </row>
    <row r="147" spans="17:25" ht="33.75" customHeight="1" x14ac:dyDescent="0.2">
      <c r="Q147" s="103"/>
      <c r="R147" s="103"/>
      <c r="S147" s="103"/>
      <c r="T147" s="103"/>
      <c r="U147" s="103"/>
      <c r="V147" s="103"/>
      <c r="W147" s="103"/>
      <c r="X147" s="103"/>
      <c r="Y147" s="103"/>
    </row>
    <row r="148" spans="17:25" ht="33.75" customHeight="1" x14ac:dyDescent="0.2">
      <c r="Q148" s="103"/>
      <c r="R148" s="103"/>
      <c r="S148" s="103"/>
      <c r="T148" s="103"/>
      <c r="U148" s="103"/>
      <c r="V148" s="103"/>
      <c r="W148" s="103"/>
      <c r="X148" s="103"/>
      <c r="Y148" s="103"/>
    </row>
    <row r="149" spans="17:25" ht="33.75" customHeight="1" x14ac:dyDescent="0.2">
      <c r="Q149" s="103"/>
      <c r="R149" s="103"/>
      <c r="S149" s="103"/>
      <c r="T149" s="103"/>
      <c r="U149" s="103"/>
      <c r="V149" s="103"/>
      <c r="W149" s="103"/>
      <c r="X149" s="103"/>
      <c r="Y149" s="103"/>
    </row>
    <row r="150" spans="17:25" ht="33.75" customHeight="1" x14ac:dyDescent="0.2">
      <c r="Q150" s="103"/>
      <c r="R150" s="103"/>
      <c r="S150" s="103"/>
      <c r="T150" s="103"/>
      <c r="U150" s="103"/>
      <c r="V150" s="103"/>
      <c r="W150" s="103"/>
      <c r="X150" s="103"/>
      <c r="Y150" s="103"/>
    </row>
    <row r="151" spans="17:25" ht="33.75" customHeight="1" x14ac:dyDescent="0.2">
      <c r="Q151" s="103"/>
      <c r="R151" s="103"/>
      <c r="S151" s="103"/>
      <c r="T151" s="103"/>
      <c r="U151" s="103"/>
      <c r="V151" s="103"/>
      <c r="W151" s="103"/>
      <c r="X151" s="103"/>
      <c r="Y151" s="103"/>
    </row>
    <row r="152" spans="17:25" ht="33.75" customHeight="1" x14ac:dyDescent="0.2">
      <c r="Q152" s="103"/>
      <c r="R152" s="103"/>
      <c r="S152" s="103"/>
      <c r="T152" s="103"/>
      <c r="U152" s="103"/>
      <c r="V152" s="103"/>
      <c r="W152" s="103"/>
      <c r="X152" s="103"/>
      <c r="Y152" s="103"/>
    </row>
    <row r="153" spans="17:25" ht="33.75" customHeight="1" x14ac:dyDescent="0.2">
      <c r="Q153" s="103"/>
      <c r="R153" s="103"/>
      <c r="S153" s="103"/>
      <c r="T153" s="103"/>
      <c r="U153" s="103"/>
      <c r="V153" s="103"/>
      <c r="W153" s="103"/>
      <c r="X153" s="103"/>
      <c r="Y153" s="103"/>
    </row>
    <row r="154" spans="17:25" ht="33.75" customHeight="1" x14ac:dyDescent="0.2">
      <c r="Q154" s="103"/>
      <c r="R154" s="103"/>
      <c r="S154" s="103"/>
      <c r="T154" s="103"/>
      <c r="U154" s="103"/>
      <c r="V154" s="103"/>
      <c r="W154" s="103"/>
      <c r="X154" s="103"/>
      <c r="Y154" s="103"/>
    </row>
    <row r="155" spans="17:25" ht="33.75" customHeight="1" x14ac:dyDescent="0.2">
      <c r="Q155" s="103"/>
      <c r="R155" s="103"/>
      <c r="S155" s="103"/>
      <c r="T155" s="103"/>
      <c r="U155" s="103"/>
      <c r="V155" s="103"/>
      <c r="W155" s="103"/>
      <c r="X155" s="103"/>
      <c r="Y155" s="103"/>
    </row>
    <row r="156" spans="17:25" ht="33.75" customHeight="1" x14ac:dyDescent="0.2">
      <c r="Q156" s="103"/>
      <c r="R156" s="103"/>
      <c r="S156" s="103"/>
      <c r="T156" s="103"/>
      <c r="U156" s="103"/>
      <c r="V156" s="103"/>
      <c r="W156" s="103"/>
      <c r="X156" s="103"/>
      <c r="Y156" s="103"/>
    </row>
    <row r="157" spans="17:25" ht="33.75" customHeight="1" x14ac:dyDescent="0.2">
      <c r="Q157" s="103"/>
      <c r="R157" s="103"/>
      <c r="S157" s="103"/>
      <c r="T157" s="103"/>
      <c r="U157" s="103"/>
      <c r="V157" s="103"/>
      <c r="W157" s="103"/>
      <c r="X157" s="103"/>
      <c r="Y157" s="103"/>
    </row>
    <row r="158" spans="17:25" ht="33.75" customHeight="1" x14ac:dyDescent="0.2">
      <c r="Q158" s="103"/>
      <c r="R158" s="103"/>
      <c r="S158" s="103"/>
      <c r="T158" s="103"/>
      <c r="U158" s="103"/>
      <c r="V158" s="103"/>
      <c r="W158" s="103"/>
      <c r="X158" s="103"/>
      <c r="Y158" s="103"/>
    </row>
    <row r="159" spans="17:25" ht="33.75" customHeight="1" x14ac:dyDescent="0.2">
      <c r="Q159" s="103"/>
      <c r="R159" s="103"/>
      <c r="S159" s="103"/>
      <c r="T159" s="103"/>
      <c r="U159" s="103"/>
      <c r="V159" s="103"/>
      <c r="W159" s="103"/>
      <c r="X159" s="103"/>
      <c r="Y159" s="103"/>
    </row>
    <row r="160" spans="17:25" ht="33.75" customHeight="1" x14ac:dyDescent="0.2">
      <c r="Q160" s="103"/>
      <c r="R160" s="103"/>
      <c r="S160" s="103"/>
      <c r="T160" s="103"/>
      <c r="U160" s="103"/>
      <c r="V160" s="103"/>
      <c r="W160" s="103"/>
      <c r="X160" s="103"/>
      <c r="Y160" s="103"/>
    </row>
    <row r="161" spans="17:25" ht="33.75" customHeight="1" x14ac:dyDescent="0.2">
      <c r="Q161" s="103"/>
      <c r="R161" s="103"/>
      <c r="S161" s="103"/>
      <c r="T161" s="103"/>
      <c r="U161" s="103"/>
      <c r="V161" s="103"/>
      <c r="W161" s="103"/>
      <c r="X161" s="103"/>
      <c r="Y161" s="103"/>
    </row>
    <row r="162" spans="17:25" ht="33.75" customHeight="1" x14ac:dyDescent="0.2">
      <c r="Q162" s="103"/>
      <c r="R162" s="103"/>
      <c r="S162" s="103"/>
      <c r="T162" s="103"/>
      <c r="U162" s="103"/>
      <c r="V162" s="103"/>
      <c r="W162" s="103"/>
      <c r="X162" s="103"/>
      <c r="Y162" s="103"/>
    </row>
    <row r="163" spans="17:25" ht="33.75" customHeight="1" x14ac:dyDescent="0.2">
      <c r="Q163" s="103"/>
      <c r="R163" s="103"/>
      <c r="S163" s="103"/>
      <c r="T163" s="103"/>
      <c r="U163" s="103"/>
      <c r="V163" s="103"/>
      <c r="W163" s="103"/>
      <c r="X163" s="103"/>
      <c r="Y163" s="103"/>
    </row>
    <row r="164" spans="17:25" ht="33.75" customHeight="1" x14ac:dyDescent="0.2">
      <c r="Q164" s="103"/>
      <c r="R164" s="103"/>
      <c r="S164" s="103"/>
      <c r="T164" s="103"/>
      <c r="U164" s="103"/>
      <c r="V164" s="103"/>
      <c r="W164" s="103"/>
      <c r="X164" s="103"/>
      <c r="Y164" s="103"/>
    </row>
    <row r="165" spans="17:25" ht="33.75" customHeight="1" x14ac:dyDescent="0.2">
      <c r="Q165" s="103"/>
      <c r="R165" s="103"/>
      <c r="S165" s="103"/>
      <c r="T165" s="103"/>
      <c r="U165" s="103"/>
      <c r="V165" s="103"/>
      <c r="W165" s="103"/>
      <c r="X165" s="103"/>
      <c r="Y165" s="103"/>
    </row>
    <row r="166" spans="17:25" ht="33.75" customHeight="1" x14ac:dyDescent="0.2">
      <c r="Q166" s="103"/>
      <c r="R166" s="103"/>
      <c r="S166" s="103"/>
      <c r="T166" s="103"/>
      <c r="U166" s="103"/>
      <c r="V166" s="103"/>
      <c r="W166" s="103"/>
      <c r="X166" s="103"/>
      <c r="Y166" s="103"/>
    </row>
    <row r="167" spans="17:25" ht="33.75" customHeight="1" x14ac:dyDescent="0.2">
      <c r="Q167" s="103"/>
      <c r="R167" s="103"/>
      <c r="S167" s="103"/>
      <c r="T167" s="103"/>
      <c r="U167" s="103"/>
      <c r="V167" s="103"/>
      <c r="W167" s="103"/>
      <c r="X167" s="103"/>
      <c r="Y167" s="103"/>
    </row>
    <row r="168" spans="17:25" ht="33.75" customHeight="1" x14ac:dyDescent="0.2">
      <c r="Q168" s="103"/>
      <c r="R168" s="103"/>
      <c r="S168" s="103"/>
      <c r="T168" s="103"/>
      <c r="U168" s="103"/>
      <c r="V168" s="103"/>
      <c r="W168" s="103"/>
      <c r="X168" s="103"/>
      <c r="Y168" s="103"/>
    </row>
    <row r="169" spans="17:25" ht="33.75" customHeight="1" x14ac:dyDescent="0.2">
      <c r="Q169" s="103"/>
      <c r="R169" s="103"/>
      <c r="S169" s="103"/>
      <c r="T169" s="103"/>
      <c r="U169" s="103"/>
      <c r="V169" s="103"/>
      <c r="W169" s="103"/>
      <c r="X169" s="103"/>
      <c r="Y169" s="103"/>
    </row>
    <row r="170" spans="17:25" ht="33.75" customHeight="1" x14ac:dyDescent="0.2">
      <c r="Q170" s="103"/>
      <c r="R170" s="103"/>
      <c r="S170" s="103"/>
      <c r="T170" s="103"/>
      <c r="U170" s="103"/>
      <c r="V170" s="103"/>
      <c r="W170" s="103"/>
      <c r="X170" s="103"/>
      <c r="Y170" s="103"/>
    </row>
    <row r="171" spans="17:25" ht="33.75" customHeight="1" x14ac:dyDescent="0.2">
      <c r="Q171" s="103"/>
      <c r="R171" s="103"/>
      <c r="S171" s="103"/>
      <c r="T171" s="103"/>
      <c r="U171" s="103"/>
      <c r="V171" s="103"/>
      <c r="W171" s="103"/>
      <c r="X171" s="103"/>
      <c r="Y171" s="103"/>
    </row>
    <row r="172" spans="17:25" ht="33.75" customHeight="1" x14ac:dyDescent="0.2">
      <c r="Q172" s="103"/>
      <c r="R172" s="103"/>
      <c r="S172" s="103"/>
      <c r="T172" s="103"/>
      <c r="U172" s="103"/>
      <c r="V172" s="103"/>
      <c r="W172" s="103"/>
      <c r="X172" s="103"/>
      <c r="Y172" s="103"/>
    </row>
    <row r="173" spans="17:25" ht="33.75" customHeight="1" x14ac:dyDescent="0.2">
      <c r="Q173" s="103"/>
      <c r="R173" s="103"/>
      <c r="S173" s="103"/>
      <c r="T173" s="103"/>
      <c r="U173" s="103"/>
      <c r="V173" s="103"/>
      <c r="W173" s="103"/>
      <c r="X173" s="103"/>
      <c r="Y173" s="103"/>
    </row>
    <row r="174" spans="17:25" ht="33.75" customHeight="1" x14ac:dyDescent="0.2">
      <c r="Q174" s="103"/>
      <c r="R174" s="103"/>
      <c r="S174" s="103"/>
      <c r="T174" s="103"/>
      <c r="U174" s="103"/>
      <c r="V174" s="103"/>
      <c r="W174" s="103"/>
      <c r="X174" s="103"/>
      <c r="Y174" s="103"/>
    </row>
    <row r="175" spans="17:25" ht="33.75" customHeight="1" x14ac:dyDescent="0.2">
      <c r="Q175" s="103"/>
      <c r="R175" s="103"/>
      <c r="S175" s="103"/>
      <c r="T175" s="103"/>
      <c r="U175" s="103"/>
      <c r="V175" s="103"/>
      <c r="W175" s="103"/>
      <c r="X175" s="103"/>
      <c r="Y175" s="103"/>
    </row>
    <row r="176" spans="17:25" ht="33.75" customHeight="1" x14ac:dyDescent="0.2">
      <c r="Q176" s="103"/>
      <c r="R176" s="103"/>
      <c r="S176" s="103"/>
      <c r="T176" s="103"/>
      <c r="U176" s="103"/>
      <c r="V176" s="103"/>
      <c r="W176" s="103"/>
      <c r="X176" s="103"/>
      <c r="Y176" s="103"/>
    </row>
    <row r="177" spans="17:25" ht="33.75" customHeight="1" x14ac:dyDescent="0.2">
      <c r="Q177" s="103"/>
      <c r="R177" s="103"/>
      <c r="S177" s="103"/>
      <c r="T177" s="103"/>
      <c r="U177" s="103"/>
      <c r="V177" s="103"/>
      <c r="W177" s="103"/>
      <c r="X177" s="103"/>
      <c r="Y177" s="103"/>
    </row>
    <row r="178" spans="17:25" ht="33.75" customHeight="1" x14ac:dyDescent="0.2">
      <c r="Q178" s="103"/>
      <c r="R178" s="103"/>
      <c r="S178" s="103"/>
      <c r="T178" s="103"/>
      <c r="U178" s="103"/>
      <c r="V178" s="103"/>
      <c r="W178" s="103"/>
      <c r="X178" s="103"/>
      <c r="Y178" s="103"/>
    </row>
    <row r="179" spans="17:25" ht="33.75" customHeight="1" x14ac:dyDescent="0.2">
      <c r="Q179" s="103"/>
      <c r="R179" s="103"/>
      <c r="S179" s="103"/>
      <c r="T179" s="103"/>
      <c r="U179" s="103"/>
      <c r="V179" s="103"/>
      <c r="W179" s="103"/>
      <c r="X179" s="103"/>
      <c r="Y179" s="103"/>
    </row>
    <row r="180" spans="17:25" ht="33.75" customHeight="1" x14ac:dyDescent="0.2">
      <c r="Q180" s="103"/>
      <c r="R180" s="103"/>
      <c r="S180" s="103"/>
      <c r="T180" s="103"/>
      <c r="U180" s="103"/>
      <c r="V180" s="103"/>
      <c r="W180" s="103"/>
      <c r="X180" s="103"/>
      <c r="Y180" s="103"/>
    </row>
  </sheetData>
  <mergeCells count="134">
    <mergeCell ref="H19:H24"/>
    <mergeCell ref="E29:E34"/>
    <mergeCell ref="E25:E28"/>
    <mergeCell ref="J19:J20"/>
    <mergeCell ref="C29:C40"/>
    <mergeCell ref="AB3:AB40"/>
    <mergeCell ref="AA21:AA24"/>
    <mergeCell ref="E35:E40"/>
    <mergeCell ref="I19:I24"/>
    <mergeCell ref="J21:J22"/>
    <mergeCell ref="B3:B40"/>
    <mergeCell ref="J11:J12"/>
    <mergeCell ref="J13:J14"/>
    <mergeCell ref="J15:J16"/>
    <mergeCell ref="C3:C6"/>
    <mergeCell ref="D3:D6"/>
    <mergeCell ref="F3:F6"/>
    <mergeCell ref="G3:G6"/>
    <mergeCell ref="H3:H6"/>
    <mergeCell ref="E19:E24"/>
    <mergeCell ref="E3:E6"/>
    <mergeCell ref="C25:C28"/>
    <mergeCell ref="D25:D28"/>
    <mergeCell ref="F25:F28"/>
    <mergeCell ref="G25:G28"/>
    <mergeCell ref="H25:H28"/>
    <mergeCell ref="D19:D24"/>
    <mergeCell ref="F19:F24"/>
    <mergeCell ref="G19:G24"/>
    <mergeCell ref="J37:J38"/>
    <mergeCell ref="J39:J40"/>
    <mergeCell ref="I29:I34"/>
    <mergeCell ref="J29:J30"/>
    <mergeCell ref="J27:J28"/>
    <mergeCell ref="B1:C1"/>
    <mergeCell ref="E1:AB1"/>
    <mergeCell ref="K2:L2"/>
    <mergeCell ref="Z3:Z6"/>
    <mergeCell ref="AA3:AA6"/>
    <mergeCell ref="J5:J6"/>
    <mergeCell ref="C7:C18"/>
    <mergeCell ref="F7:F18"/>
    <mergeCell ref="G7:G18"/>
    <mergeCell ref="H7:H18"/>
    <mergeCell ref="I3:I6"/>
    <mergeCell ref="D7:D18"/>
    <mergeCell ref="J17:J18"/>
    <mergeCell ref="J3:J4"/>
    <mergeCell ref="V3:V6"/>
    <mergeCell ref="W3:W6"/>
    <mergeCell ref="X3:X6"/>
    <mergeCell ref="Y3:Y6"/>
    <mergeCell ref="E7:E18"/>
    <mergeCell ref="AA29:AA40"/>
    <mergeCell ref="V57:V62"/>
    <mergeCell ref="W57:W62"/>
    <mergeCell ref="X57:X62"/>
    <mergeCell ref="Y57:Y62"/>
    <mergeCell ref="Q44:U44"/>
    <mergeCell ref="V45:V52"/>
    <mergeCell ref="V19:V24"/>
    <mergeCell ref="W19:W24"/>
    <mergeCell ref="X19:X24"/>
    <mergeCell ref="W29:W34"/>
    <mergeCell ref="X29:X34"/>
    <mergeCell ref="W45:W52"/>
    <mergeCell ref="X45:X52"/>
    <mergeCell ref="Y45:Y52"/>
    <mergeCell ref="V25:V28"/>
    <mergeCell ref="Y19:Y24"/>
    <mergeCell ref="V35:V40"/>
    <mergeCell ref="W35:W40"/>
    <mergeCell ref="X35:X40"/>
    <mergeCell ref="V29:V34"/>
    <mergeCell ref="AA25:AA28"/>
    <mergeCell ref="W25:W28"/>
    <mergeCell ref="AA7:AA18"/>
    <mergeCell ref="J9:J10"/>
    <mergeCell ref="J7:J8"/>
    <mergeCell ref="V7:V18"/>
    <mergeCell ref="W7:W18"/>
    <mergeCell ref="X7:X18"/>
    <mergeCell ref="Y7:Y18"/>
    <mergeCell ref="Z21:Z24"/>
    <mergeCell ref="AA19:AA20"/>
    <mergeCell ref="J23:J24"/>
    <mergeCell ref="V67:V72"/>
    <mergeCell ref="W67:W72"/>
    <mergeCell ref="X67:X72"/>
    <mergeCell ref="Y67:Y72"/>
    <mergeCell ref="V53:V56"/>
    <mergeCell ref="W53:W56"/>
    <mergeCell ref="V93:V96"/>
    <mergeCell ref="W93:W96"/>
    <mergeCell ref="X93:X96"/>
    <mergeCell ref="Y93:Y96"/>
    <mergeCell ref="V73:V82"/>
    <mergeCell ref="W73:W82"/>
    <mergeCell ref="X73:X82"/>
    <mergeCell ref="Y73:Y82"/>
    <mergeCell ref="V83:V92"/>
    <mergeCell ref="W83:W92"/>
    <mergeCell ref="X83:X92"/>
    <mergeCell ref="Y83:Y92"/>
    <mergeCell ref="V63:V66"/>
    <mergeCell ref="W63:W66"/>
    <mergeCell ref="X63:X66"/>
    <mergeCell ref="Y63:Y66"/>
    <mergeCell ref="X53:X56"/>
    <mergeCell ref="Y53:Y56"/>
    <mergeCell ref="A3:A40"/>
    <mergeCell ref="Z7:Z18"/>
    <mergeCell ref="Y35:Y40"/>
    <mergeCell ref="F29:F34"/>
    <mergeCell ref="G29:G34"/>
    <mergeCell ref="H29:H34"/>
    <mergeCell ref="I7:I18"/>
    <mergeCell ref="Z19:Z20"/>
    <mergeCell ref="Z25:Z28"/>
    <mergeCell ref="Y29:Y34"/>
    <mergeCell ref="X25:X28"/>
    <mergeCell ref="Y25:Y28"/>
    <mergeCell ref="Z29:Z40"/>
    <mergeCell ref="D29:D40"/>
    <mergeCell ref="J25:J26"/>
    <mergeCell ref="C19:C24"/>
    <mergeCell ref="J31:J32"/>
    <mergeCell ref="J33:J34"/>
    <mergeCell ref="I25:I28"/>
    <mergeCell ref="F35:F40"/>
    <mergeCell ref="G35:G40"/>
    <mergeCell ref="H35:H40"/>
    <mergeCell ref="I35:I40"/>
    <mergeCell ref="J35:J36"/>
  </mergeCells>
  <conditionalFormatting sqref="Q46:T46">
    <cfRule type="iconSet" priority="1">
      <iconSet iconSet="3Symbols">
        <cfvo type="percent" val="0"/>
        <cfvo type="percent" val="33"/>
        <cfvo type="percent" val="67"/>
      </iconSet>
    </cfRule>
  </conditionalFormatting>
  <printOptions horizontalCentered="1"/>
  <pageMargins left="0" right="0" top="0.74803149606299213" bottom="0.74803149606299213" header="0.31496062992125984" footer="0.31496062992125984"/>
  <pageSetup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E3FE8-A0D5-469A-8D3E-5AA2759A8AD6}">
  <sheetPr>
    <tabColor theme="0"/>
  </sheetPr>
  <dimension ref="A1:AQ129"/>
  <sheetViews>
    <sheetView zoomScale="70" zoomScaleNormal="70" workbookViewId="0">
      <pane xSplit="6" ySplit="2" topLeftCell="G94" activePane="bottomRight" state="frozen"/>
      <selection pane="topRight" activeCell="G1" sqref="G1"/>
      <selection pane="bottomLeft" activeCell="A3" sqref="A3"/>
      <selection pane="bottomRight" activeCell="F99" sqref="F99"/>
    </sheetView>
  </sheetViews>
  <sheetFormatPr baseColWidth="10" defaultColWidth="40.28515625" defaultRowHeight="53.45" customHeight="1" x14ac:dyDescent="0.25"/>
  <cols>
    <col min="1" max="1" width="25.42578125" style="66" customWidth="1"/>
    <col min="2" max="2" width="22" style="66" customWidth="1"/>
    <col min="3" max="3" width="23.7109375" style="66" customWidth="1"/>
    <col min="4" max="4" width="49.5703125" style="66" customWidth="1"/>
    <col min="5" max="5" width="52.42578125" style="267" customWidth="1"/>
    <col min="6" max="6" width="18.5703125" style="66" customWidth="1"/>
    <col min="7" max="7" width="30.7109375" style="190" customWidth="1"/>
    <col min="8" max="8" width="20.28515625" style="190" customWidth="1"/>
    <col min="9" max="9" width="11.7109375" style="66" customWidth="1"/>
    <col min="10" max="10" width="40" style="307" customWidth="1"/>
    <col min="11" max="11" width="12.28515625" style="66" customWidth="1"/>
    <col min="12" max="12" width="10.28515625" style="66" customWidth="1"/>
    <col min="13" max="13" width="14.42578125" style="66" customWidth="1"/>
    <col min="14" max="14" width="10.28515625" style="66" customWidth="1"/>
    <col min="15" max="15" width="11.140625" style="66" customWidth="1"/>
    <col min="16" max="16" width="12.5703125" style="66" customWidth="1"/>
    <col min="17" max="17" width="11.42578125" style="103" customWidth="1"/>
    <col min="18" max="18" width="10.42578125" style="103" customWidth="1"/>
    <col min="19" max="19" width="13" style="103" customWidth="1"/>
    <col min="20" max="20" width="17.42578125" style="103" customWidth="1"/>
    <col min="21" max="21" width="15.28515625" style="103" customWidth="1"/>
    <col min="22" max="22" width="15.5703125" style="103" customWidth="1"/>
    <col min="23" max="23" width="13.7109375" style="103" customWidth="1"/>
    <col min="24" max="24" width="15.5703125" style="103" customWidth="1"/>
    <col min="25" max="25" width="18.7109375" style="103" customWidth="1"/>
    <col min="26" max="26" width="13.7109375" style="66" customWidth="1"/>
    <col min="27" max="27" width="16.28515625" style="66" customWidth="1"/>
    <col min="28" max="28" width="40.28515625" style="308"/>
    <col min="29" max="16384" width="40.28515625" style="66"/>
  </cols>
  <sheetData>
    <row r="1" spans="1:43" s="26" customFormat="1" ht="53.45" customHeight="1" x14ac:dyDescent="0.25">
      <c r="A1" s="52" t="s">
        <v>0</v>
      </c>
      <c r="B1" s="663" t="s">
        <v>1</v>
      </c>
      <c r="C1" s="663"/>
      <c r="D1" s="52" t="s">
        <v>52</v>
      </c>
      <c r="E1" s="664">
        <v>2024</v>
      </c>
      <c r="F1" s="664"/>
      <c r="G1" s="664"/>
      <c r="H1" s="664"/>
      <c r="I1" s="664"/>
      <c r="J1" s="664"/>
      <c r="K1" s="664"/>
      <c r="L1" s="664"/>
      <c r="M1" s="664"/>
      <c r="N1" s="664"/>
      <c r="O1" s="664"/>
      <c r="P1" s="664"/>
      <c r="Q1" s="664"/>
      <c r="R1" s="664"/>
      <c r="S1" s="664"/>
      <c r="T1" s="664"/>
      <c r="U1" s="664"/>
      <c r="V1" s="664"/>
      <c r="W1" s="664"/>
      <c r="X1" s="664"/>
      <c r="Y1" s="664"/>
      <c r="Z1" s="664"/>
      <c r="AA1" s="664"/>
      <c r="AB1" s="665"/>
      <c r="AC1" s="66"/>
      <c r="AD1" s="66"/>
      <c r="AE1" s="66"/>
      <c r="AF1" s="66"/>
      <c r="AG1" s="66"/>
      <c r="AH1" s="66"/>
      <c r="AI1" s="66"/>
      <c r="AJ1" s="66"/>
      <c r="AK1" s="66"/>
      <c r="AL1" s="66"/>
      <c r="AM1" s="66"/>
      <c r="AN1" s="66"/>
      <c r="AO1" s="66"/>
      <c r="AP1" s="66"/>
      <c r="AQ1" s="66"/>
    </row>
    <row r="2" spans="1:43" s="26" customFormat="1" ht="53.45" customHeight="1" x14ac:dyDescent="0.25">
      <c r="A2" s="203" t="s">
        <v>3</v>
      </c>
      <c r="B2" s="203" t="s">
        <v>4</v>
      </c>
      <c r="C2" s="203" t="s">
        <v>92</v>
      </c>
      <c r="D2" s="36" t="s">
        <v>93</v>
      </c>
      <c r="E2" s="36" t="s">
        <v>552</v>
      </c>
      <c r="F2" s="36" t="s">
        <v>94</v>
      </c>
      <c r="G2" s="201" t="s">
        <v>8</v>
      </c>
      <c r="H2" s="201" t="s">
        <v>9</v>
      </c>
      <c r="I2" s="202" t="s">
        <v>10</v>
      </c>
      <c r="J2" s="201" t="s">
        <v>11</v>
      </c>
      <c r="K2" s="666" t="s">
        <v>12</v>
      </c>
      <c r="L2" s="666"/>
      <c r="M2" s="200">
        <v>45352</v>
      </c>
      <c r="N2" s="200">
        <v>45444</v>
      </c>
      <c r="O2" s="200">
        <v>45536</v>
      </c>
      <c r="P2" s="200">
        <v>45627</v>
      </c>
      <c r="Q2" s="24" t="s">
        <v>13</v>
      </c>
      <c r="R2" s="24" t="s">
        <v>14</v>
      </c>
      <c r="S2" s="24" t="s">
        <v>15</v>
      </c>
      <c r="T2" s="24" t="s">
        <v>16</v>
      </c>
      <c r="U2" s="24" t="s">
        <v>17</v>
      </c>
      <c r="V2" s="24" t="s">
        <v>18</v>
      </c>
      <c r="W2" s="24" t="s">
        <v>19</v>
      </c>
      <c r="X2" s="24" t="s">
        <v>20</v>
      </c>
      <c r="Y2" s="24" t="s">
        <v>21</v>
      </c>
      <c r="Z2" s="263" t="s">
        <v>54</v>
      </c>
      <c r="AA2" s="263" t="s">
        <v>23</v>
      </c>
      <c r="AB2" s="306" t="s">
        <v>24</v>
      </c>
      <c r="AC2" s="66"/>
      <c r="AD2" s="66"/>
      <c r="AE2" s="66"/>
      <c r="AF2" s="66"/>
      <c r="AG2" s="66"/>
      <c r="AH2" s="66"/>
      <c r="AI2" s="66"/>
      <c r="AJ2" s="66"/>
      <c r="AK2" s="66"/>
      <c r="AL2" s="66"/>
      <c r="AM2" s="66"/>
      <c r="AN2" s="66"/>
      <c r="AO2" s="66"/>
      <c r="AP2" s="66"/>
      <c r="AQ2" s="66"/>
    </row>
    <row r="3" spans="1:43" s="26" customFormat="1" ht="53.45" customHeight="1" x14ac:dyDescent="0.25">
      <c r="A3" s="667"/>
      <c r="B3" s="670" t="s">
        <v>877</v>
      </c>
      <c r="C3" s="653" t="s">
        <v>878</v>
      </c>
      <c r="D3" s="604" t="s">
        <v>95</v>
      </c>
      <c r="E3" s="613" t="s">
        <v>96</v>
      </c>
      <c r="F3" s="671">
        <v>29</v>
      </c>
      <c r="G3" s="613" t="s">
        <v>879</v>
      </c>
      <c r="H3" s="613" t="s">
        <v>97</v>
      </c>
      <c r="I3" s="620">
        <v>0</v>
      </c>
      <c r="J3" s="604" t="s">
        <v>909</v>
      </c>
      <c r="K3" s="199">
        <v>0.7</v>
      </c>
      <c r="L3" s="198" t="s">
        <v>30</v>
      </c>
      <c r="M3" s="197">
        <v>0.1</v>
      </c>
      <c r="N3" s="197">
        <v>0.3</v>
      </c>
      <c r="O3" s="197">
        <v>0.65</v>
      </c>
      <c r="P3" s="197">
        <v>1</v>
      </c>
      <c r="Q3" s="6">
        <f t="shared" ref="Q3:Q42" si="0">+SUM(M3:M3)*K3</f>
        <v>6.9999999999999993E-2</v>
      </c>
      <c r="R3" s="6">
        <f t="shared" ref="R3:R42" si="1">+SUM(N3:N3)*K3</f>
        <v>0.21</v>
      </c>
      <c r="S3" s="6">
        <f t="shared" ref="S3:S50" si="2">+SUM(O3:O3)*K3</f>
        <v>0.45499999999999996</v>
      </c>
      <c r="T3" s="6">
        <f t="shared" ref="T3:T50" si="3">+SUM(P3:P3)*K3</f>
        <v>0.7</v>
      </c>
      <c r="U3" s="141">
        <f t="shared" ref="U3:U50" si="4">+MAX(Q3:T3)</f>
        <v>0.7</v>
      </c>
      <c r="V3" s="641">
        <f>+Q4+Q6</f>
        <v>0</v>
      </c>
      <c r="W3" s="641">
        <f>+R4+R6</f>
        <v>0</v>
      </c>
      <c r="X3" s="641">
        <f>+S4+S6</f>
        <v>0</v>
      </c>
      <c r="Y3" s="641">
        <f>+T4+T6</f>
        <v>0</v>
      </c>
      <c r="Z3" s="652" t="s">
        <v>98</v>
      </c>
      <c r="AA3" s="651" t="s">
        <v>99</v>
      </c>
      <c r="AB3" s="672"/>
      <c r="AC3" s="66"/>
      <c r="AD3" s="66"/>
      <c r="AE3" s="66"/>
      <c r="AF3" s="66"/>
      <c r="AG3" s="66"/>
      <c r="AH3" s="66"/>
      <c r="AI3" s="66"/>
      <c r="AJ3" s="66"/>
      <c r="AK3" s="66"/>
      <c r="AL3" s="66"/>
      <c r="AM3" s="66"/>
      <c r="AN3" s="66"/>
      <c r="AO3" s="66"/>
      <c r="AP3" s="66"/>
      <c r="AQ3" s="66"/>
    </row>
    <row r="4" spans="1:43" s="26" customFormat="1" ht="37.15" customHeight="1" x14ac:dyDescent="0.25">
      <c r="A4" s="668"/>
      <c r="B4" s="670"/>
      <c r="C4" s="653"/>
      <c r="D4" s="604"/>
      <c r="E4" s="613"/>
      <c r="F4" s="671"/>
      <c r="G4" s="613"/>
      <c r="H4" s="613"/>
      <c r="I4" s="604"/>
      <c r="J4" s="604"/>
      <c r="K4" s="196">
        <v>0.7</v>
      </c>
      <c r="L4" s="195" t="s">
        <v>33</v>
      </c>
      <c r="M4" s="194">
        <v>0</v>
      </c>
      <c r="N4" s="194">
        <v>0</v>
      </c>
      <c r="O4" s="194">
        <v>0</v>
      </c>
      <c r="P4" s="194">
        <v>0</v>
      </c>
      <c r="Q4" s="153">
        <f t="shared" si="0"/>
        <v>0</v>
      </c>
      <c r="R4" s="153">
        <f t="shared" si="1"/>
        <v>0</v>
      </c>
      <c r="S4" s="153">
        <f t="shared" si="2"/>
        <v>0</v>
      </c>
      <c r="T4" s="153">
        <f t="shared" si="3"/>
        <v>0</v>
      </c>
      <c r="U4" s="157">
        <f t="shared" si="4"/>
        <v>0</v>
      </c>
      <c r="V4" s="641"/>
      <c r="W4" s="641"/>
      <c r="X4" s="641"/>
      <c r="Y4" s="641"/>
      <c r="Z4" s="652"/>
      <c r="AA4" s="652"/>
      <c r="AB4" s="673"/>
      <c r="AC4" s="66"/>
      <c r="AD4" s="66"/>
      <c r="AE4" s="66"/>
      <c r="AF4" s="66"/>
      <c r="AG4" s="66"/>
      <c r="AH4" s="66"/>
      <c r="AI4" s="66"/>
      <c r="AJ4" s="66"/>
      <c r="AK4" s="66"/>
      <c r="AL4" s="66"/>
      <c r="AM4" s="66"/>
      <c r="AN4" s="66"/>
      <c r="AO4" s="66"/>
      <c r="AP4" s="66"/>
      <c r="AQ4" s="66"/>
    </row>
    <row r="5" spans="1:43" s="26" customFormat="1" ht="37.9" customHeight="1" x14ac:dyDescent="0.25">
      <c r="A5" s="668"/>
      <c r="B5" s="670"/>
      <c r="C5" s="653"/>
      <c r="D5" s="604"/>
      <c r="E5" s="613"/>
      <c r="F5" s="671"/>
      <c r="G5" s="613"/>
      <c r="H5" s="613"/>
      <c r="I5" s="604"/>
      <c r="J5" s="604" t="s">
        <v>891</v>
      </c>
      <c r="K5" s="199">
        <v>0.3</v>
      </c>
      <c r="L5" s="198" t="s">
        <v>30</v>
      </c>
      <c r="M5" s="197">
        <v>0.1</v>
      </c>
      <c r="N5" s="197">
        <v>0.3</v>
      </c>
      <c r="O5" s="197">
        <v>0.65</v>
      </c>
      <c r="P5" s="197">
        <v>1</v>
      </c>
      <c r="Q5" s="6">
        <f t="shared" si="0"/>
        <v>0.03</v>
      </c>
      <c r="R5" s="6">
        <f t="shared" si="1"/>
        <v>0.09</v>
      </c>
      <c r="S5" s="6">
        <f t="shared" si="2"/>
        <v>0.19500000000000001</v>
      </c>
      <c r="T5" s="6">
        <f t="shared" si="3"/>
        <v>0.3</v>
      </c>
      <c r="U5" s="141">
        <f t="shared" si="4"/>
        <v>0.3</v>
      </c>
      <c r="V5" s="641"/>
      <c r="W5" s="641"/>
      <c r="X5" s="641"/>
      <c r="Y5" s="641"/>
      <c r="Z5" s="652"/>
      <c r="AA5" s="652"/>
      <c r="AB5" s="673"/>
      <c r="AC5" s="66"/>
      <c r="AD5" s="66"/>
      <c r="AE5" s="66"/>
      <c r="AF5" s="66"/>
      <c r="AG5" s="66"/>
      <c r="AH5" s="66"/>
      <c r="AI5" s="66"/>
      <c r="AJ5" s="66"/>
      <c r="AK5" s="66"/>
      <c r="AL5" s="66"/>
      <c r="AM5" s="66"/>
      <c r="AN5" s="66"/>
      <c r="AO5" s="66"/>
      <c r="AP5" s="66"/>
      <c r="AQ5" s="66"/>
    </row>
    <row r="6" spans="1:43" s="26" customFormat="1" ht="37.9" customHeight="1" x14ac:dyDescent="0.25">
      <c r="A6" s="668"/>
      <c r="B6" s="670"/>
      <c r="C6" s="653"/>
      <c r="D6" s="604"/>
      <c r="E6" s="613"/>
      <c r="F6" s="671"/>
      <c r="G6" s="613"/>
      <c r="H6" s="613"/>
      <c r="I6" s="604"/>
      <c r="J6" s="604"/>
      <c r="K6" s="196">
        <v>0.3</v>
      </c>
      <c r="L6" s="195" t="s">
        <v>33</v>
      </c>
      <c r="M6" s="194">
        <v>0</v>
      </c>
      <c r="N6" s="194">
        <v>0</v>
      </c>
      <c r="O6" s="194">
        <v>0</v>
      </c>
      <c r="P6" s="194">
        <v>0</v>
      </c>
      <c r="Q6" s="153">
        <f>+SUM(M6:M6)*K6</f>
        <v>0</v>
      </c>
      <c r="R6" s="153">
        <f>+SUM(N6:N6)*K6</f>
        <v>0</v>
      </c>
      <c r="S6" s="153">
        <f>+SUM(O6:O6)*K6</f>
        <v>0</v>
      </c>
      <c r="T6" s="153">
        <f>+SUM(P6:P6)*K6</f>
        <v>0</v>
      </c>
      <c r="U6" s="157">
        <f>+MAX(Q6:T6)</f>
        <v>0</v>
      </c>
      <c r="V6" s="641"/>
      <c r="W6" s="641"/>
      <c r="X6" s="641"/>
      <c r="Y6" s="641"/>
      <c r="Z6" s="652"/>
      <c r="AA6" s="652"/>
      <c r="AB6" s="673"/>
      <c r="AC6" s="66"/>
      <c r="AD6" s="66"/>
      <c r="AE6" s="66"/>
      <c r="AF6" s="66"/>
      <c r="AG6" s="66"/>
      <c r="AH6" s="66"/>
      <c r="AI6" s="66"/>
      <c r="AJ6" s="66"/>
      <c r="AK6" s="66"/>
      <c r="AL6" s="66"/>
      <c r="AM6" s="66"/>
      <c r="AN6" s="66"/>
      <c r="AO6" s="66"/>
      <c r="AP6" s="66"/>
      <c r="AQ6" s="66"/>
    </row>
    <row r="7" spans="1:43" s="26" customFormat="1" ht="53.45" customHeight="1" x14ac:dyDescent="0.25">
      <c r="A7" s="668"/>
      <c r="B7" s="670"/>
      <c r="C7" s="653"/>
      <c r="D7" s="604" t="s">
        <v>100</v>
      </c>
      <c r="E7" s="613" t="s">
        <v>1064</v>
      </c>
      <c r="F7" s="650">
        <v>30</v>
      </c>
      <c r="G7" s="613" t="s">
        <v>1103</v>
      </c>
      <c r="H7" s="613" t="s">
        <v>1103</v>
      </c>
      <c r="I7" s="613">
        <v>0</v>
      </c>
      <c r="J7" s="613" t="s">
        <v>1104</v>
      </c>
      <c r="K7" s="199">
        <v>1</v>
      </c>
      <c r="L7" s="198" t="s">
        <v>30</v>
      </c>
      <c r="M7" s="340">
        <v>0</v>
      </c>
      <c r="N7" s="340">
        <v>0.1</v>
      </c>
      <c r="O7" s="340">
        <v>0.4</v>
      </c>
      <c r="P7" s="340">
        <v>1</v>
      </c>
      <c r="Q7" s="6">
        <f t="shared" si="0"/>
        <v>0</v>
      </c>
      <c r="R7" s="6">
        <f t="shared" si="1"/>
        <v>0.1</v>
      </c>
      <c r="S7" s="6">
        <f t="shared" si="2"/>
        <v>0.4</v>
      </c>
      <c r="T7" s="6">
        <f t="shared" si="3"/>
        <v>1</v>
      </c>
      <c r="U7" s="141">
        <f t="shared" si="4"/>
        <v>1</v>
      </c>
      <c r="V7" s="641">
        <f>+Q8</f>
        <v>0</v>
      </c>
      <c r="W7" s="641">
        <f>+R8</f>
        <v>0</v>
      </c>
      <c r="X7" s="641">
        <f>+S8</f>
        <v>0</v>
      </c>
      <c r="Y7" s="641">
        <f>+T8</f>
        <v>0</v>
      </c>
      <c r="Z7" s="652"/>
      <c r="AA7" s="651" t="s">
        <v>103</v>
      </c>
      <c r="AB7" s="673"/>
      <c r="AC7" s="66"/>
      <c r="AD7" s="66"/>
      <c r="AE7" s="66"/>
      <c r="AF7" s="66"/>
      <c r="AG7" s="66"/>
      <c r="AH7" s="66"/>
      <c r="AI7" s="66"/>
      <c r="AJ7" s="66"/>
      <c r="AK7" s="66"/>
      <c r="AL7" s="66"/>
      <c r="AM7" s="66"/>
      <c r="AN7" s="66"/>
      <c r="AO7" s="66"/>
      <c r="AP7" s="66"/>
      <c r="AQ7" s="66"/>
    </row>
    <row r="8" spans="1:43" s="26" customFormat="1" ht="28.9" customHeight="1" x14ac:dyDescent="0.25">
      <c r="A8" s="668"/>
      <c r="B8" s="670"/>
      <c r="C8" s="653"/>
      <c r="D8" s="604"/>
      <c r="E8" s="613"/>
      <c r="F8" s="650"/>
      <c r="G8" s="613"/>
      <c r="H8" s="613"/>
      <c r="I8" s="613"/>
      <c r="J8" s="613"/>
      <c r="K8" s="196">
        <v>1</v>
      </c>
      <c r="L8" s="195" t="s">
        <v>33</v>
      </c>
      <c r="M8" s="194">
        <v>0</v>
      </c>
      <c r="N8" s="194">
        <v>0</v>
      </c>
      <c r="O8" s="194">
        <v>0</v>
      </c>
      <c r="P8" s="194">
        <v>0</v>
      </c>
      <c r="Q8" s="153">
        <f>+SUM(M8:M8)*K8</f>
        <v>0</v>
      </c>
      <c r="R8" s="153">
        <f>+SUM(N8:N8)*K8</f>
        <v>0</v>
      </c>
      <c r="S8" s="153">
        <f>+SUM(O8:O8)*K8</f>
        <v>0</v>
      </c>
      <c r="T8" s="153">
        <f>+SUM(P8:P8)*K8</f>
        <v>0</v>
      </c>
      <c r="U8" s="157">
        <f>+MAX(Q8:T8)</f>
        <v>0</v>
      </c>
      <c r="V8" s="641"/>
      <c r="W8" s="641"/>
      <c r="X8" s="641"/>
      <c r="Y8" s="641"/>
      <c r="Z8" s="652"/>
      <c r="AA8" s="652"/>
      <c r="AB8" s="673"/>
      <c r="AC8" s="66"/>
      <c r="AD8" s="66"/>
      <c r="AE8" s="66"/>
      <c r="AF8" s="66"/>
      <c r="AG8" s="66"/>
      <c r="AH8" s="66"/>
      <c r="AI8" s="66"/>
      <c r="AJ8" s="66"/>
      <c r="AK8" s="66"/>
      <c r="AL8" s="66"/>
      <c r="AM8" s="66"/>
      <c r="AN8" s="66"/>
      <c r="AO8" s="66"/>
      <c r="AP8" s="66"/>
      <c r="AQ8" s="66"/>
    </row>
    <row r="9" spans="1:43" s="26" customFormat="1" ht="35.450000000000003" customHeight="1" x14ac:dyDescent="0.25">
      <c r="A9" s="668"/>
      <c r="B9" s="670"/>
      <c r="C9" s="653"/>
      <c r="D9" s="599" t="s">
        <v>932</v>
      </c>
      <c r="E9" s="613" t="s">
        <v>933</v>
      </c>
      <c r="F9" s="650">
        <v>31</v>
      </c>
      <c r="G9" s="613" t="s">
        <v>880</v>
      </c>
      <c r="H9" s="613" t="s">
        <v>881</v>
      </c>
      <c r="I9" s="613">
        <v>0</v>
      </c>
      <c r="J9" s="613" t="s">
        <v>893</v>
      </c>
      <c r="K9" s="199">
        <v>1</v>
      </c>
      <c r="L9" s="198" t="s">
        <v>30</v>
      </c>
      <c r="M9" s="197">
        <v>0</v>
      </c>
      <c r="N9" s="197">
        <v>1</v>
      </c>
      <c r="O9" s="197">
        <v>1</v>
      </c>
      <c r="P9" s="197">
        <v>1</v>
      </c>
      <c r="Q9" s="6">
        <f t="shared" si="0"/>
        <v>0</v>
      </c>
      <c r="R9" s="6">
        <f t="shared" si="1"/>
        <v>1</v>
      </c>
      <c r="S9" s="6">
        <f t="shared" si="2"/>
        <v>1</v>
      </c>
      <c r="T9" s="6">
        <f t="shared" si="3"/>
        <v>1</v>
      </c>
      <c r="U9" s="141">
        <f t="shared" si="4"/>
        <v>1</v>
      </c>
      <c r="V9" s="641">
        <f>+Q10</f>
        <v>0</v>
      </c>
      <c r="W9" s="641">
        <f>+R10</f>
        <v>0</v>
      </c>
      <c r="X9" s="641">
        <f>+S10</f>
        <v>0</v>
      </c>
      <c r="Y9" s="641">
        <f>+T10</f>
        <v>0</v>
      </c>
      <c r="Z9" s="652" t="s">
        <v>104</v>
      </c>
      <c r="AA9" s="651" t="s">
        <v>105</v>
      </c>
      <c r="AB9" s="673"/>
      <c r="AC9" s="66"/>
      <c r="AD9" s="66"/>
      <c r="AE9" s="66"/>
      <c r="AF9" s="66"/>
      <c r="AG9" s="66"/>
      <c r="AH9" s="66"/>
      <c r="AI9" s="66"/>
      <c r="AJ9" s="66"/>
      <c r="AK9" s="66"/>
      <c r="AL9" s="66"/>
      <c r="AM9" s="66"/>
      <c r="AN9" s="66"/>
      <c r="AO9" s="66"/>
      <c r="AP9" s="66"/>
      <c r="AQ9" s="66"/>
    </row>
    <row r="10" spans="1:43" s="26" customFormat="1" ht="55.15" customHeight="1" x14ac:dyDescent="0.25">
      <c r="A10" s="668"/>
      <c r="B10" s="670"/>
      <c r="C10" s="653"/>
      <c r="D10" s="600"/>
      <c r="E10" s="613"/>
      <c r="F10" s="650"/>
      <c r="G10" s="661"/>
      <c r="H10" s="613"/>
      <c r="I10" s="661"/>
      <c r="J10" s="661"/>
      <c r="K10" s="196">
        <v>1</v>
      </c>
      <c r="L10" s="195" t="s">
        <v>33</v>
      </c>
      <c r="M10" s="194">
        <v>0</v>
      </c>
      <c r="N10" s="194">
        <v>0</v>
      </c>
      <c r="O10" s="194">
        <v>0</v>
      </c>
      <c r="P10" s="194">
        <v>0</v>
      </c>
      <c r="Q10" s="153">
        <f>+SUM(M10:M10)*K10</f>
        <v>0</v>
      </c>
      <c r="R10" s="153">
        <f>+SUM(N10:N10)*K10</f>
        <v>0</v>
      </c>
      <c r="S10" s="153">
        <f>+SUM(O10:O10)*K10</f>
        <v>0</v>
      </c>
      <c r="T10" s="153">
        <f>+SUM(P10:P10)*K10</f>
        <v>0</v>
      </c>
      <c r="U10" s="157">
        <f>+MAX(Q10:T10)</f>
        <v>0</v>
      </c>
      <c r="V10" s="641"/>
      <c r="W10" s="641"/>
      <c r="X10" s="641"/>
      <c r="Y10" s="641"/>
      <c r="Z10" s="652"/>
      <c r="AA10" s="652"/>
      <c r="AB10" s="673"/>
      <c r="AC10" s="66"/>
      <c r="AD10" s="66"/>
      <c r="AE10" s="66"/>
      <c r="AF10" s="66"/>
      <c r="AG10" s="66"/>
      <c r="AH10" s="66"/>
      <c r="AI10" s="66"/>
      <c r="AJ10" s="66"/>
      <c r="AK10" s="66"/>
      <c r="AL10" s="66"/>
      <c r="AM10" s="66"/>
      <c r="AN10" s="66"/>
      <c r="AO10" s="66"/>
      <c r="AP10" s="66"/>
      <c r="AQ10" s="66"/>
    </row>
    <row r="11" spans="1:43" s="26" customFormat="1" ht="37.15" customHeight="1" x14ac:dyDescent="0.25">
      <c r="A11" s="668"/>
      <c r="B11" s="670"/>
      <c r="C11" s="653"/>
      <c r="D11" s="600"/>
      <c r="E11" s="613" t="s">
        <v>106</v>
      </c>
      <c r="F11" s="650">
        <v>32</v>
      </c>
      <c r="G11" s="613" t="s">
        <v>101</v>
      </c>
      <c r="H11" s="613" t="s">
        <v>102</v>
      </c>
      <c r="I11" s="613">
        <v>0</v>
      </c>
      <c r="J11" s="613" t="s">
        <v>892</v>
      </c>
      <c r="K11" s="199">
        <v>1</v>
      </c>
      <c r="L11" s="198" t="s">
        <v>30</v>
      </c>
      <c r="M11" s="197">
        <v>0.25</v>
      </c>
      <c r="N11" s="197">
        <v>0.5</v>
      </c>
      <c r="O11" s="197">
        <v>0.75</v>
      </c>
      <c r="P11" s="197">
        <v>1</v>
      </c>
      <c r="Q11" s="6">
        <f t="shared" si="0"/>
        <v>0.25</v>
      </c>
      <c r="R11" s="6">
        <f t="shared" si="1"/>
        <v>0.5</v>
      </c>
      <c r="S11" s="6">
        <f t="shared" si="2"/>
        <v>0.75</v>
      </c>
      <c r="T11" s="6">
        <f t="shared" si="3"/>
        <v>1</v>
      </c>
      <c r="U11" s="141">
        <f t="shared" si="4"/>
        <v>1</v>
      </c>
      <c r="V11" s="641">
        <f>+Q12</f>
        <v>0</v>
      </c>
      <c r="W11" s="641">
        <f>+R12</f>
        <v>0</v>
      </c>
      <c r="X11" s="641">
        <f>+S12</f>
        <v>0</v>
      </c>
      <c r="Y11" s="641">
        <f>+T12</f>
        <v>0</v>
      </c>
      <c r="Z11" s="652" t="s">
        <v>107</v>
      </c>
      <c r="AA11" s="662" t="s">
        <v>103</v>
      </c>
      <c r="AB11" s="673"/>
      <c r="AC11" s="66"/>
      <c r="AD11" s="66"/>
      <c r="AE11" s="66"/>
      <c r="AF11" s="66"/>
      <c r="AG11" s="66"/>
      <c r="AH11" s="66"/>
      <c r="AI11" s="66"/>
      <c r="AJ11" s="66"/>
      <c r="AK11" s="66"/>
      <c r="AL11" s="66"/>
      <c r="AM11" s="66"/>
      <c r="AN11" s="66"/>
      <c r="AO11" s="66"/>
      <c r="AP11" s="66"/>
      <c r="AQ11" s="66"/>
    </row>
    <row r="12" spans="1:43" s="26" customFormat="1" ht="53.45" customHeight="1" x14ac:dyDescent="0.25">
      <c r="A12" s="668"/>
      <c r="B12" s="670"/>
      <c r="C12" s="653"/>
      <c r="D12" s="601"/>
      <c r="E12" s="613"/>
      <c r="F12" s="650"/>
      <c r="G12" s="613"/>
      <c r="H12" s="613"/>
      <c r="I12" s="613"/>
      <c r="J12" s="613"/>
      <c r="K12" s="196">
        <v>1</v>
      </c>
      <c r="L12" s="195" t="s">
        <v>33</v>
      </c>
      <c r="M12" s="194">
        <v>0</v>
      </c>
      <c r="N12" s="194">
        <v>0</v>
      </c>
      <c r="O12" s="194">
        <v>0</v>
      </c>
      <c r="P12" s="194">
        <v>0</v>
      </c>
      <c r="Q12" s="153">
        <f t="shared" si="0"/>
        <v>0</v>
      </c>
      <c r="R12" s="153">
        <f t="shared" si="1"/>
        <v>0</v>
      </c>
      <c r="S12" s="153">
        <f t="shared" si="2"/>
        <v>0</v>
      </c>
      <c r="T12" s="153">
        <f t="shared" si="3"/>
        <v>0</v>
      </c>
      <c r="U12" s="157">
        <f t="shared" si="4"/>
        <v>0</v>
      </c>
      <c r="V12" s="641"/>
      <c r="W12" s="641"/>
      <c r="X12" s="641"/>
      <c r="Y12" s="641"/>
      <c r="Z12" s="652"/>
      <c r="AA12" s="662"/>
      <c r="AB12" s="673"/>
      <c r="AC12" s="66"/>
      <c r="AD12" s="66"/>
      <c r="AE12" s="66"/>
      <c r="AF12" s="66"/>
      <c r="AG12" s="66"/>
      <c r="AH12" s="66"/>
      <c r="AI12" s="66"/>
      <c r="AJ12" s="66"/>
      <c r="AK12" s="66"/>
      <c r="AL12" s="66"/>
      <c r="AM12" s="66"/>
      <c r="AN12" s="66"/>
      <c r="AO12" s="66"/>
      <c r="AP12" s="66"/>
      <c r="AQ12" s="66"/>
    </row>
    <row r="13" spans="1:43" s="26" customFormat="1" ht="53.45" customHeight="1" x14ac:dyDescent="0.25">
      <c r="A13" s="668"/>
      <c r="B13" s="670"/>
      <c r="C13" s="653"/>
      <c r="D13" s="604" t="s">
        <v>108</v>
      </c>
      <c r="E13" s="613" t="s">
        <v>1065</v>
      </c>
      <c r="F13" s="650">
        <v>33</v>
      </c>
      <c r="G13" s="613" t="s">
        <v>1103</v>
      </c>
      <c r="H13" s="613" t="s">
        <v>1103</v>
      </c>
      <c r="I13" s="613">
        <v>0</v>
      </c>
      <c r="J13" s="613" t="s">
        <v>1105</v>
      </c>
      <c r="K13" s="199">
        <v>1</v>
      </c>
      <c r="L13" s="198" t="s">
        <v>30</v>
      </c>
      <c r="M13" s="340">
        <v>0</v>
      </c>
      <c r="N13" s="340">
        <v>0.1</v>
      </c>
      <c r="O13" s="340">
        <v>0.4</v>
      </c>
      <c r="P13" s="340">
        <v>1</v>
      </c>
      <c r="Q13" s="6">
        <f t="shared" si="0"/>
        <v>0</v>
      </c>
      <c r="R13" s="6">
        <f t="shared" si="1"/>
        <v>0.1</v>
      </c>
      <c r="S13" s="6">
        <f t="shared" si="2"/>
        <v>0.4</v>
      </c>
      <c r="T13" s="6">
        <f t="shared" si="3"/>
        <v>1</v>
      </c>
      <c r="U13" s="141">
        <f t="shared" si="4"/>
        <v>1</v>
      </c>
      <c r="V13" s="641">
        <f>+Q14</f>
        <v>0</v>
      </c>
      <c r="W13" s="641">
        <f>+R14</f>
        <v>0</v>
      </c>
      <c r="X13" s="641">
        <f>+S14</f>
        <v>0</v>
      </c>
      <c r="Y13" s="641">
        <f>+T14</f>
        <v>0</v>
      </c>
      <c r="Z13" s="652"/>
      <c r="AA13" s="662"/>
      <c r="AB13" s="673"/>
      <c r="AC13" s="66"/>
      <c r="AD13" s="66"/>
      <c r="AE13" s="66"/>
      <c r="AF13" s="66"/>
      <c r="AG13" s="66"/>
      <c r="AH13" s="66"/>
      <c r="AI13" s="66"/>
      <c r="AJ13" s="66"/>
      <c r="AK13" s="66"/>
      <c r="AL13" s="66"/>
      <c r="AM13" s="66"/>
      <c r="AN13" s="66"/>
      <c r="AO13" s="66"/>
      <c r="AP13" s="66"/>
      <c r="AQ13" s="66"/>
    </row>
    <row r="14" spans="1:43" s="26" customFormat="1" ht="82.15" customHeight="1" x14ac:dyDescent="0.25">
      <c r="A14" s="668"/>
      <c r="B14" s="670"/>
      <c r="C14" s="653"/>
      <c r="D14" s="604"/>
      <c r="E14" s="613"/>
      <c r="F14" s="650"/>
      <c r="G14" s="613"/>
      <c r="H14" s="613"/>
      <c r="I14" s="613"/>
      <c r="J14" s="613"/>
      <c r="K14" s="196">
        <v>1</v>
      </c>
      <c r="L14" s="195" t="s">
        <v>33</v>
      </c>
      <c r="M14" s="194">
        <v>0</v>
      </c>
      <c r="N14" s="194">
        <v>0</v>
      </c>
      <c r="O14" s="194">
        <v>0</v>
      </c>
      <c r="P14" s="194">
        <v>0</v>
      </c>
      <c r="Q14" s="153">
        <f t="shared" si="0"/>
        <v>0</v>
      </c>
      <c r="R14" s="153">
        <f t="shared" si="1"/>
        <v>0</v>
      </c>
      <c r="S14" s="153">
        <f t="shared" si="2"/>
        <v>0</v>
      </c>
      <c r="T14" s="153">
        <f t="shared" si="3"/>
        <v>0</v>
      </c>
      <c r="U14" s="157">
        <f t="shared" si="4"/>
        <v>0</v>
      </c>
      <c r="V14" s="641"/>
      <c r="W14" s="641"/>
      <c r="X14" s="641"/>
      <c r="Y14" s="641"/>
      <c r="Z14" s="652"/>
      <c r="AA14" s="662"/>
      <c r="AB14" s="673"/>
      <c r="AC14" s="66"/>
      <c r="AD14" s="66"/>
      <c r="AE14" s="66"/>
      <c r="AF14" s="66"/>
      <c r="AG14" s="66"/>
      <c r="AH14" s="66"/>
      <c r="AI14" s="66"/>
      <c r="AJ14" s="66"/>
      <c r="AK14" s="66"/>
      <c r="AL14" s="66"/>
      <c r="AM14" s="66"/>
      <c r="AN14" s="66"/>
      <c r="AO14" s="66"/>
      <c r="AP14" s="66"/>
      <c r="AQ14" s="66"/>
    </row>
    <row r="15" spans="1:43" s="26" customFormat="1" ht="53.45" customHeight="1" x14ac:dyDescent="0.25">
      <c r="A15" s="668"/>
      <c r="B15" s="670"/>
      <c r="C15" s="653"/>
      <c r="D15" s="604" t="s">
        <v>109</v>
      </c>
      <c r="E15" s="660" t="s">
        <v>1066</v>
      </c>
      <c r="F15" s="650">
        <v>34</v>
      </c>
      <c r="G15" s="613" t="s">
        <v>1106</v>
      </c>
      <c r="H15" s="613" t="s">
        <v>1106</v>
      </c>
      <c r="I15" s="613">
        <v>0</v>
      </c>
      <c r="J15" s="613" t="s">
        <v>1107</v>
      </c>
      <c r="K15" s="199">
        <v>0.5</v>
      </c>
      <c r="L15" s="198" t="s">
        <v>30</v>
      </c>
      <c r="M15" s="197">
        <v>0.25</v>
      </c>
      <c r="N15" s="197">
        <v>0.5</v>
      </c>
      <c r="O15" s="197">
        <v>0.75</v>
      </c>
      <c r="P15" s="197">
        <v>1</v>
      </c>
      <c r="Q15" s="6">
        <f t="shared" si="0"/>
        <v>0.125</v>
      </c>
      <c r="R15" s="6">
        <f t="shared" si="1"/>
        <v>0.25</v>
      </c>
      <c r="S15" s="6">
        <f t="shared" si="2"/>
        <v>0.375</v>
      </c>
      <c r="T15" s="6">
        <f t="shared" si="3"/>
        <v>0.5</v>
      </c>
      <c r="U15" s="141">
        <f t="shared" si="4"/>
        <v>0.5</v>
      </c>
      <c r="V15" s="641" t="e">
        <f>+Q16+#REF!</f>
        <v>#REF!</v>
      </c>
      <c r="W15" s="641" t="e">
        <f>+R16+#REF!</f>
        <v>#REF!</v>
      </c>
      <c r="X15" s="641" t="e">
        <f>+S16+#REF!</f>
        <v>#REF!</v>
      </c>
      <c r="Y15" s="641" t="e">
        <f>+T16+#REF!</f>
        <v>#REF!</v>
      </c>
      <c r="Z15" s="652"/>
      <c r="AA15" s="662"/>
      <c r="AB15" s="673"/>
      <c r="AC15" s="66"/>
      <c r="AD15" s="66"/>
      <c r="AE15" s="66"/>
      <c r="AF15" s="66"/>
      <c r="AG15" s="66"/>
      <c r="AH15" s="66"/>
      <c r="AI15" s="66"/>
      <c r="AJ15" s="66"/>
      <c r="AK15" s="66"/>
      <c r="AL15" s="66"/>
      <c r="AM15" s="66"/>
      <c r="AN15" s="66"/>
      <c r="AO15" s="66"/>
      <c r="AP15" s="66"/>
      <c r="AQ15" s="66"/>
    </row>
    <row r="16" spans="1:43" s="26" customFormat="1" ht="53.45" customHeight="1" x14ac:dyDescent="0.25">
      <c r="A16" s="668"/>
      <c r="B16" s="670"/>
      <c r="C16" s="653"/>
      <c r="D16" s="604"/>
      <c r="E16" s="660"/>
      <c r="F16" s="650"/>
      <c r="G16" s="613"/>
      <c r="H16" s="613"/>
      <c r="I16" s="613"/>
      <c r="J16" s="613"/>
      <c r="K16" s="196">
        <v>0.5</v>
      </c>
      <c r="L16" s="195" t="s">
        <v>33</v>
      </c>
      <c r="M16" s="194">
        <v>0</v>
      </c>
      <c r="N16" s="194">
        <v>0</v>
      </c>
      <c r="O16" s="194">
        <v>0</v>
      </c>
      <c r="P16" s="194">
        <v>0</v>
      </c>
      <c r="Q16" s="153">
        <f t="shared" si="0"/>
        <v>0</v>
      </c>
      <c r="R16" s="153">
        <f t="shared" si="1"/>
        <v>0</v>
      </c>
      <c r="S16" s="153">
        <f t="shared" si="2"/>
        <v>0</v>
      </c>
      <c r="T16" s="153">
        <f t="shared" si="3"/>
        <v>0</v>
      </c>
      <c r="U16" s="157">
        <f t="shared" si="4"/>
        <v>0</v>
      </c>
      <c r="V16" s="641"/>
      <c r="W16" s="641"/>
      <c r="X16" s="641"/>
      <c r="Y16" s="641"/>
      <c r="Z16" s="652"/>
      <c r="AA16" s="662"/>
      <c r="AB16" s="673"/>
      <c r="AC16" s="66"/>
      <c r="AD16" s="66"/>
      <c r="AE16" s="66"/>
      <c r="AF16" s="66"/>
      <c r="AG16" s="66"/>
      <c r="AH16" s="66"/>
      <c r="AI16" s="66"/>
      <c r="AJ16" s="66"/>
      <c r="AK16" s="66"/>
      <c r="AL16" s="66"/>
      <c r="AM16" s="66"/>
      <c r="AN16" s="66"/>
      <c r="AO16" s="66"/>
      <c r="AP16" s="66"/>
      <c r="AQ16" s="66"/>
    </row>
    <row r="17" spans="1:43" s="26" customFormat="1" ht="53.45" customHeight="1" x14ac:dyDescent="0.25">
      <c r="A17" s="668"/>
      <c r="B17" s="670"/>
      <c r="C17" s="653"/>
      <c r="D17" s="604"/>
      <c r="E17" s="660" t="s">
        <v>1067</v>
      </c>
      <c r="F17" s="650">
        <v>35</v>
      </c>
      <c r="G17" s="613" t="s">
        <v>1103</v>
      </c>
      <c r="H17" s="613" t="s">
        <v>1103</v>
      </c>
      <c r="I17" s="613">
        <v>0</v>
      </c>
      <c r="J17" s="660" t="s">
        <v>1108</v>
      </c>
      <c r="K17" s="199">
        <v>1</v>
      </c>
      <c r="L17" s="198" t="s">
        <v>30</v>
      </c>
      <c r="M17" s="340">
        <v>0.1</v>
      </c>
      <c r="N17" s="340">
        <v>0.3</v>
      </c>
      <c r="O17" s="340">
        <v>0.75</v>
      </c>
      <c r="P17" s="340">
        <v>1</v>
      </c>
      <c r="Q17" s="6">
        <f t="shared" si="0"/>
        <v>0.1</v>
      </c>
      <c r="R17" s="6">
        <f t="shared" si="1"/>
        <v>0.3</v>
      </c>
      <c r="S17" s="6">
        <f t="shared" si="2"/>
        <v>0.75</v>
      </c>
      <c r="T17" s="6">
        <f t="shared" si="3"/>
        <v>1</v>
      </c>
      <c r="U17" s="141">
        <f t="shared" si="4"/>
        <v>1</v>
      </c>
      <c r="V17" s="641">
        <f>+Q18</f>
        <v>0.25</v>
      </c>
      <c r="W17" s="641">
        <f>+R18</f>
        <v>0.5</v>
      </c>
      <c r="X17" s="641">
        <f>+S18</f>
        <v>0.5</v>
      </c>
      <c r="Y17" s="641">
        <f>+T18</f>
        <v>0</v>
      </c>
      <c r="Z17" s="652"/>
      <c r="AA17" s="662"/>
      <c r="AB17" s="673"/>
      <c r="AC17" s="66"/>
      <c r="AD17" s="66"/>
      <c r="AE17" s="66"/>
      <c r="AF17" s="66"/>
      <c r="AG17" s="66"/>
      <c r="AH17" s="66"/>
      <c r="AI17" s="66"/>
      <c r="AJ17" s="66"/>
      <c r="AK17" s="66"/>
      <c r="AL17" s="66"/>
      <c r="AM17" s="66"/>
      <c r="AN17" s="66"/>
      <c r="AO17" s="66"/>
      <c r="AP17" s="66"/>
      <c r="AQ17" s="66"/>
    </row>
    <row r="18" spans="1:43" s="26" customFormat="1" ht="53.45" customHeight="1" x14ac:dyDescent="0.25">
      <c r="A18" s="668"/>
      <c r="B18" s="670"/>
      <c r="C18" s="653"/>
      <c r="D18" s="604"/>
      <c r="E18" s="660"/>
      <c r="F18" s="650"/>
      <c r="G18" s="613"/>
      <c r="H18" s="613"/>
      <c r="I18" s="613"/>
      <c r="J18" s="660"/>
      <c r="K18" s="196">
        <v>1</v>
      </c>
      <c r="L18" s="195" t="s">
        <v>33</v>
      </c>
      <c r="M18" s="194">
        <v>0.25</v>
      </c>
      <c r="N18" s="194">
        <v>0.5</v>
      </c>
      <c r="O18" s="194">
        <v>0.5</v>
      </c>
      <c r="P18" s="194">
        <v>0</v>
      </c>
      <c r="Q18" s="153">
        <f t="shared" si="0"/>
        <v>0.25</v>
      </c>
      <c r="R18" s="153">
        <f t="shared" si="1"/>
        <v>0.5</v>
      </c>
      <c r="S18" s="153">
        <f t="shared" si="2"/>
        <v>0.5</v>
      </c>
      <c r="T18" s="153">
        <f t="shared" si="3"/>
        <v>0</v>
      </c>
      <c r="U18" s="157">
        <f t="shared" si="4"/>
        <v>0.5</v>
      </c>
      <c r="V18" s="641"/>
      <c r="W18" s="641"/>
      <c r="X18" s="641"/>
      <c r="Y18" s="641"/>
      <c r="Z18" s="652"/>
      <c r="AA18" s="662"/>
      <c r="AB18" s="673"/>
      <c r="AC18" s="66"/>
      <c r="AD18" s="66"/>
      <c r="AE18" s="66"/>
      <c r="AF18" s="66"/>
      <c r="AG18" s="66"/>
      <c r="AH18" s="66"/>
      <c r="AI18" s="66"/>
      <c r="AJ18" s="66"/>
      <c r="AK18" s="66"/>
      <c r="AL18" s="66"/>
      <c r="AM18" s="66"/>
      <c r="AN18" s="66"/>
      <c r="AO18" s="66"/>
      <c r="AP18" s="66"/>
      <c r="AQ18" s="66"/>
    </row>
    <row r="19" spans="1:43" s="26" customFormat="1" ht="53.45" customHeight="1" x14ac:dyDescent="0.25">
      <c r="A19" s="668"/>
      <c r="B19" s="670"/>
      <c r="C19" s="653" t="s">
        <v>110</v>
      </c>
      <c r="D19" s="604" t="s">
        <v>111</v>
      </c>
      <c r="E19" s="613" t="s">
        <v>1016</v>
      </c>
      <c r="F19" s="650">
        <v>36</v>
      </c>
      <c r="G19" s="613" t="s">
        <v>112</v>
      </c>
      <c r="H19" s="613" t="s">
        <v>113</v>
      </c>
      <c r="I19" s="613">
        <v>0</v>
      </c>
      <c r="J19" s="613" t="s">
        <v>114</v>
      </c>
      <c r="K19" s="199">
        <v>1</v>
      </c>
      <c r="L19" s="198" t="s">
        <v>30</v>
      </c>
      <c r="M19" s="197">
        <v>0.1</v>
      </c>
      <c r="N19" s="197">
        <v>0.4</v>
      </c>
      <c r="O19" s="197">
        <v>0.8</v>
      </c>
      <c r="P19" s="197">
        <v>1</v>
      </c>
      <c r="Q19" s="6">
        <f t="shared" si="0"/>
        <v>0.1</v>
      </c>
      <c r="R19" s="6">
        <f t="shared" si="1"/>
        <v>0.4</v>
      </c>
      <c r="S19" s="6">
        <f t="shared" si="2"/>
        <v>0.8</v>
      </c>
      <c r="T19" s="6">
        <f t="shared" si="3"/>
        <v>1</v>
      </c>
      <c r="U19" s="141">
        <f t="shared" si="4"/>
        <v>1</v>
      </c>
      <c r="V19" s="641">
        <f>+Q20</f>
        <v>0</v>
      </c>
      <c r="W19" s="641">
        <f>+R20</f>
        <v>0</v>
      </c>
      <c r="X19" s="641">
        <f>+S20</f>
        <v>0</v>
      </c>
      <c r="Y19" s="641">
        <f>+T20</f>
        <v>0</v>
      </c>
      <c r="Z19" s="652" t="s">
        <v>115</v>
      </c>
      <c r="AA19" s="651" t="s">
        <v>116</v>
      </c>
      <c r="AB19" s="673"/>
      <c r="AC19" s="66"/>
      <c r="AD19" s="66"/>
      <c r="AE19" s="66"/>
      <c r="AF19" s="66"/>
      <c r="AG19" s="66"/>
      <c r="AH19" s="66"/>
      <c r="AI19" s="66"/>
      <c r="AJ19" s="66"/>
      <c r="AK19" s="66"/>
      <c r="AL19" s="66"/>
      <c r="AM19" s="66"/>
      <c r="AN19" s="66"/>
      <c r="AO19" s="66"/>
      <c r="AP19" s="66"/>
      <c r="AQ19" s="66"/>
    </row>
    <row r="20" spans="1:43" s="26" customFormat="1" ht="53.45" customHeight="1" x14ac:dyDescent="0.25">
      <c r="A20" s="668"/>
      <c r="B20" s="670"/>
      <c r="C20" s="653"/>
      <c r="D20" s="604"/>
      <c r="E20" s="613"/>
      <c r="F20" s="650"/>
      <c r="G20" s="613"/>
      <c r="H20" s="613"/>
      <c r="I20" s="613"/>
      <c r="J20" s="613"/>
      <c r="K20" s="196">
        <v>1</v>
      </c>
      <c r="L20" s="195" t="s">
        <v>33</v>
      </c>
      <c r="M20" s="194">
        <v>0</v>
      </c>
      <c r="N20" s="194">
        <v>0</v>
      </c>
      <c r="O20" s="194">
        <v>0</v>
      </c>
      <c r="P20" s="194">
        <v>0</v>
      </c>
      <c r="Q20" s="153">
        <f t="shared" si="0"/>
        <v>0</v>
      </c>
      <c r="R20" s="153">
        <f t="shared" si="1"/>
        <v>0</v>
      </c>
      <c r="S20" s="153">
        <f t="shared" si="2"/>
        <v>0</v>
      </c>
      <c r="T20" s="153">
        <f t="shared" si="3"/>
        <v>0</v>
      </c>
      <c r="U20" s="157">
        <f t="shared" si="4"/>
        <v>0</v>
      </c>
      <c r="V20" s="641"/>
      <c r="W20" s="641"/>
      <c r="X20" s="641"/>
      <c r="Y20" s="641"/>
      <c r="Z20" s="652"/>
      <c r="AA20" s="652"/>
      <c r="AB20" s="673"/>
      <c r="AC20" s="66"/>
      <c r="AD20" s="66"/>
      <c r="AE20" s="66"/>
      <c r="AF20" s="66"/>
      <c r="AG20" s="66"/>
      <c r="AH20" s="66"/>
      <c r="AI20" s="66"/>
      <c r="AJ20" s="66"/>
      <c r="AK20" s="66"/>
      <c r="AL20" s="66"/>
      <c r="AM20" s="66"/>
      <c r="AN20" s="66"/>
      <c r="AO20" s="66"/>
      <c r="AP20" s="66"/>
      <c r="AQ20" s="66"/>
    </row>
    <row r="21" spans="1:43" s="26" customFormat="1" ht="53.45" customHeight="1" x14ac:dyDescent="0.25">
      <c r="A21" s="668"/>
      <c r="B21" s="670"/>
      <c r="C21" s="653"/>
      <c r="D21" s="613" t="s">
        <v>117</v>
      </c>
      <c r="E21" s="604" t="s">
        <v>1015</v>
      </c>
      <c r="F21" s="602">
        <v>37</v>
      </c>
      <c r="G21" s="613" t="s">
        <v>118</v>
      </c>
      <c r="H21" s="613" t="s">
        <v>119</v>
      </c>
      <c r="I21" s="613">
        <v>0</v>
      </c>
      <c r="J21" s="613" t="s">
        <v>120</v>
      </c>
      <c r="K21" s="199">
        <v>1</v>
      </c>
      <c r="L21" s="198" t="s">
        <v>30</v>
      </c>
      <c r="M21" s="197">
        <v>0.1</v>
      </c>
      <c r="N21" s="197">
        <v>0.4</v>
      </c>
      <c r="O21" s="197">
        <v>0.8</v>
      </c>
      <c r="P21" s="197">
        <v>1</v>
      </c>
      <c r="Q21" s="6">
        <f t="shared" si="0"/>
        <v>0.1</v>
      </c>
      <c r="R21" s="6">
        <f t="shared" si="1"/>
        <v>0.4</v>
      </c>
      <c r="S21" s="6">
        <f t="shared" si="2"/>
        <v>0.8</v>
      </c>
      <c r="T21" s="6">
        <f t="shared" si="3"/>
        <v>1</v>
      </c>
      <c r="U21" s="141">
        <f t="shared" si="4"/>
        <v>1</v>
      </c>
      <c r="V21" s="641">
        <f>+Q22</f>
        <v>0</v>
      </c>
      <c r="W21" s="641">
        <f>+R22</f>
        <v>0</v>
      </c>
      <c r="X21" s="641">
        <f>+S22</f>
        <v>0</v>
      </c>
      <c r="Y21" s="641">
        <f>+T22</f>
        <v>0</v>
      </c>
      <c r="Z21" s="652"/>
      <c r="AA21" s="652"/>
      <c r="AB21" s="673"/>
      <c r="AC21" s="66"/>
      <c r="AD21" s="66"/>
      <c r="AE21" s="66"/>
      <c r="AF21" s="66"/>
      <c r="AG21" s="66"/>
      <c r="AH21" s="66"/>
      <c r="AI21" s="66"/>
      <c r="AJ21" s="66"/>
      <c r="AK21" s="66"/>
      <c r="AL21" s="66"/>
      <c r="AM21" s="66"/>
      <c r="AN21" s="66"/>
      <c r="AO21" s="66"/>
      <c r="AP21" s="66"/>
      <c r="AQ21" s="66"/>
    </row>
    <row r="22" spans="1:43" s="26" customFormat="1" ht="81.599999999999994" customHeight="1" x14ac:dyDescent="0.25">
      <c r="A22" s="668"/>
      <c r="B22" s="670"/>
      <c r="C22" s="653"/>
      <c r="D22" s="613"/>
      <c r="E22" s="604"/>
      <c r="F22" s="602"/>
      <c r="G22" s="613"/>
      <c r="H22" s="613"/>
      <c r="I22" s="613"/>
      <c r="J22" s="613"/>
      <c r="K22" s="196">
        <v>1</v>
      </c>
      <c r="L22" s="195" t="s">
        <v>33</v>
      </c>
      <c r="M22" s="194">
        <v>0</v>
      </c>
      <c r="N22" s="194">
        <v>0</v>
      </c>
      <c r="O22" s="194">
        <v>0</v>
      </c>
      <c r="P22" s="194">
        <v>0</v>
      </c>
      <c r="Q22" s="153">
        <f t="shared" si="0"/>
        <v>0</v>
      </c>
      <c r="R22" s="153">
        <f t="shared" si="1"/>
        <v>0</v>
      </c>
      <c r="S22" s="153">
        <f t="shared" si="2"/>
        <v>0</v>
      </c>
      <c r="T22" s="153">
        <f t="shared" si="3"/>
        <v>0</v>
      </c>
      <c r="U22" s="157">
        <f t="shared" si="4"/>
        <v>0</v>
      </c>
      <c r="V22" s="641"/>
      <c r="W22" s="641"/>
      <c r="X22" s="641"/>
      <c r="Y22" s="641"/>
      <c r="Z22" s="652"/>
      <c r="AA22" s="652"/>
      <c r="AB22" s="673"/>
      <c r="AC22" s="66"/>
      <c r="AD22" s="66"/>
      <c r="AE22" s="66"/>
      <c r="AF22" s="66"/>
      <c r="AG22" s="66"/>
      <c r="AH22" s="66"/>
      <c r="AI22" s="66"/>
      <c r="AJ22" s="66"/>
      <c r="AK22" s="66"/>
      <c r="AL22" s="66"/>
      <c r="AM22" s="66"/>
      <c r="AN22" s="66"/>
      <c r="AO22" s="66"/>
      <c r="AP22" s="66"/>
      <c r="AQ22" s="66"/>
    </row>
    <row r="23" spans="1:43" s="26" customFormat="1" ht="42.6" customHeight="1" x14ac:dyDescent="0.25">
      <c r="A23" s="668"/>
      <c r="B23" s="670"/>
      <c r="C23" s="653"/>
      <c r="D23" s="605" t="s">
        <v>963</v>
      </c>
      <c r="E23" s="608" t="s">
        <v>934</v>
      </c>
      <c r="F23" s="501">
        <v>38</v>
      </c>
      <c r="G23" s="496" t="s">
        <v>589</v>
      </c>
      <c r="H23" s="496" t="s">
        <v>63</v>
      </c>
      <c r="I23" s="495">
        <v>0</v>
      </c>
      <c r="J23" s="611" t="s">
        <v>936</v>
      </c>
      <c r="K23" s="158">
        <v>0.4</v>
      </c>
      <c r="L23" s="78" t="s">
        <v>30</v>
      </c>
      <c r="M23" s="185">
        <v>0.05</v>
      </c>
      <c r="N23" s="185">
        <v>0.2</v>
      </c>
      <c r="O23" s="185">
        <v>0.4</v>
      </c>
      <c r="P23" s="185">
        <v>1</v>
      </c>
      <c r="Q23" s="41">
        <f t="shared" ref="Q23:Q26" si="5">+SUM(M23:M23)*K23</f>
        <v>2.0000000000000004E-2</v>
      </c>
      <c r="R23" s="41">
        <f t="shared" ref="R23:R26" si="6">+SUM(N23:N23)*K23</f>
        <v>8.0000000000000016E-2</v>
      </c>
      <c r="S23" s="41">
        <f t="shared" si="2"/>
        <v>0.16000000000000003</v>
      </c>
      <c r="T23" s="41">
        <f t="shared" si="3"/>
        <v>0.4</v>
      </c>
      <c r="U23" s="253">
        <f t="shared" si="4"/>
        <v>0.4</v>
      </c>
      <c r="V23" s="378">
        <f>+Q24+Q26</f>
        <v>0</v>
      </c>
      <c r="W23" s="378">
        <f>+R24+R26</f>
        <v>0</v>
      </c>
      <c r="X23" s="378">
        <f>+S24+S26</f>
        <v>0</v>
      </c>
      <c r="Y23" s="378">
        <f>+T24+T26</f>
        <v>0</v>
      </c>
      <c r="Z23" s="652"/>
      <c r="AA23" s="652"/>
      <c r="AB23" s="673"/>
      <c r="AC23" s="66"/>
      <c r="AD23" s="66"/>
      <c r="AE23" s="66"/>
      <c r="AF23" s="66"/>
      <c r="AG23" s="66"/>
      <c r="AH23" s="66"/>
      <c r="AI23" s="66"/>
      <c r="AJ23" s="66"/>
      <c r="AK23" s="66"/>
      <c r="AL23" s="66"/>
      <c r="AM23" s="66"/>
      <c r="AN23" s="66"/>
      <c r="AO23" s="66"/>
      <c r="AP23" s="66"/>
      <c r="AQ23" s="66"/>
    </row>
    <row r="24" spans="1:43" s="26" customFormat="1" ht="32.450000000000003" customHeight="1" x14ac:dyDescent="0.25">
      <c r="A24" s="668"/>
      <c r="B24" s="670"/>
      <c r="C24" s="653"/>
      <c r="D24" s="607"/>
      <c r="E24" s="609"/>
      <c r="F24" s="502"/>
      <c r="G24" s="496"/>
      <c r="H24" s="496"/>
      <c r="I24" s="496"/>
      <c r="J24" s="611"/>
      <c r="K24" s="161">
        <v>0.4</v>
      </c>
      <c r="L24" s="160" t="s">
        <v>33</v>
      </c>
      <c r="M24" s="80">
        <v>0</v>
      </c>
      <c r="N24" s="80">
        <v>0</v>
      </c>
      <c r="O24" s="80">
        <v>0</v>
      </c>
      <c r="P24" s="80">
        <v>0</v>
      </c>
      <c r="Q24" s="153">
        <f t="shared" si="5"/>
        <v>0</v>
      </c>
      <c r="R24" s="153">
        <f t="shared" si="6"/>
        <v>0</v>
      </c>
      <c r="S24" s="153">
        <f t="shared" si="2"/>
        <v>0</v>
      </c>
      <c r="T24" s="153">
        <f t="shared" si="3"/>
        <v>0</v>
      </c>
      <c r="U24" s="154">
        <f t="shared" si="4"/>
        <v>0</v>
      </c>
      <c r="V24" s="358"/>
      <c r="W24" s="358"/>
      <c r="X24" s="358"/>
      <c r="Y24" s="358"/>
      <c r="Z24" s="652"/>
      <c r="AA24" s="652"/>
      <c r="AB24" s="673"/>
      <c r="AC24" s="66"/>
      <c r="AD24" s="66"/>
      <c r="AE24" s="66"/>
      <c r="AF24" s="66"/>
      <c r="AG24" s="66"/>
      <c r="AH24" s="66"/>
      <c r="AI24" s="66"/>
      <c r="AJ24" s="66"/>
      <c r="AK24" s="66"/>
      <c r="AL24" s="66"/>
      <c r="AM24" s="66"/>
      <c r="AN24" s="66"/>
      <c r="AO24" s="66"/>
      <c r="AP24" s="66"/>
      <c r="AQ24" s="66"/>
    </row>
    <row r="25" spans="1:43" s="26" customFormat="1" ht="30.6" customHeight="1" x14ac:dyDescent="0.25">
      <c r="A25" s="668"/>
      <c r="B25" s="670"/>
      <c r="C25" s="653"/>
      <c r="D25" s="607"/>
      <c r="E25" s="609"/>
      <c r="F25" s="502"/>
      <c r="G25" s="496"/>
      <c r="H25" s="496"/>
      <c r="I25" s="496"/>
      <c r="J25" s="612" t="s">
        <v>935</v>
      </c>
      <c r="K25" s="158">
        <v>0.6</v>
      </c>
      <c r="L25" s="78" t="s">
        <v>30</v>
      </c>
      <c r="M25" s="185">
        <v>0.05</v>
      </c>
      <c r="N25" s="185">
        <v>0.2</v>
      </c>
      <c r="O25" s="185">
        <v>0.4</v>
      </c>
      <c r="P25" s="185">
        <v>1</v>
      </c>
      <c r="Q25" s="41">
        <v>0</v>
      </c>
      <c r="R25" s="41">
        <f t="shared" si="6"/>
        <v>0.12</v>
      </c>
      <c r="S25" s="41">
        <f t="shared" si="2"/>
        <v>0.24</v>
      </c>
      <c r="T25" s="41">
        <f t="shared" si="3"/>
        <v>0.6</v>
      </c>
      <c r="U25" s="253">
        <f t="shared" si="4"/>
        <v>0.6</v>
      </c>
      <c r="V25" s="358"/>
      <c r="W25" s="358"/>
      <c r="X25" s="358"/>
      <c r="Y25" s="358"/>
      <c r="Z25" s="652"/>
      <c r="AA25" s="652"/>
      <c r="AB25" s="673"/>
      <c r="AC25" s="66"/>
      <c r="AD25" s="66"/>
      <c r="AE25" s="66"/>
      <c r="AF25" s="66"/>
      <c r="AG25" s="66"/>
      <c r="AH25" s="66"/>
      <c r="AI25" s="66"/>
      <c r="AJ25" s="66"/>
      <c r="AK25" s="66"/>
      <c r="AL25" s="66"/>
      <c r="AM25" s="66"/>
      <c r="AN25" s="66"/>
      <c r="AO25" s="66"/>
      <c r="AP25" s="66"/>
      <c r="AQ25" s="66"/>
    </row>
    <row r="26" spans="1:43" s="26" customFormat="1" ht="34.15" customHeight="1" x14ac:dyDescent="0.25">
      <c r="A26" s="668"/>
      <c r="B26" s="670"/>
      <c r="C26" s="653"/>
      <c r="D26" s="606"/>
      <c r="E26" s="610"/>
      <c r="F26" s="503"/>
      <c r="G26" s="496"/>
      <c r="H26" s="496"/>
      <c r="I26" s="496"/>
      <c r="J26" s="612"/>
      <c r="K26" s="159">
        <v>0.6</v>
      </c>
      <c r="L26" s="160" t="s">
        <v>33</v>
      </c>
      <c r="M26" s="80">
        <v>0</v>
      </c>
      <c r="N26" s="80">
        <v>0</v>
      </c>
      <c r="O26" s="80">
        <v>0</v>
      </c>
      <c r="P26" s="80">
        <v>0</v>
      </c>
      <c r="Q26" s="152">
        <f t="shared" si="5"/>
        <v>0</v>
      </c>
      <c r="R26" s="152">
        <f t="shared" si="6"/>
        <v>0</v>
      </c>
      <c r="S26" s="152">
        <f t="shared" si="2"/>
        <v>0</v>
      </c>
      <c r="T26" s="152">
        <f t="shared" si="3"/>
        <v>0</v>
      </c>
      <c r="U26" s="156">
        <f t="shared" si="4"/>
        <v>0</v>
      </c>
      <c r="V26" s="359"/>
      <c r="W26" s="359"/>
      <c r="X26" s="359"/>
      <c r="Y26" s="359"/>
      <c r="Z26" s="652"/>
      <c r="AA26" s="652"/>
      <c r="AB26" s="673"/>
      <c r="AC26" s="66"/>
      <c r="AD26" s="66"/>
      <c r="AE26" s="66"/>
      <c r="AF26" s="66"/>
      <c r="AG26" s="66"/>
      <c r="AH26" s="66"/>
      <c r="AI26" s="66"/>
      <c r="AJ26" s="66"/>
      <c r="AK26" s="66"/>
      <c r="AL26" s="66"/>
      <c r="AM26" s="66"/>
      <c r="AN26" s="66"/>
      <c r="AO26" s="66"/>
      <c r="AP26" s="66"/>
      <c r="AQ26" s="66"/>
    </row>
    <row r="27" spans="1:43" s="26" customFormat="1" ht="53.45" customHeight="1" x14ac:dyDescent="0.25">
      <c r="A27" s="668"/>
      <c r="B27" s="670"/>
      <c r="C27" s="653"/>
      <c r="D27" s="604" t="s">
        <v>121</v>
      </c>
      <c r="E27" s="613" t="s">
        <v>910</v>
      </c>
      <c r="F27" s="658">
        <v>39</v>
      </c>
      <c r="G27" s="613" t="s">
        <v>122</v>
      </c>
      <c r="H27" s="613" t="s">
        <v>123</v>
      </c>
      <c r="I27" s="613">
        <v>0</v>
      </c>
      <c r="J27" s="613" t="s">
        <v>124</v>
      </c>
      <c r="K27" s="199">
        <v>1</v>
      </c>
      <c r="L27" s="198" t="s">
        <v>30</v>
      </c>
      <c r="M27" s="197">
        <v>0.1</v>
      </c>
      <c r="N27" s="197">
        <v>0.3</v>
      </c>
      <c r="O27" s="197">
        <v>0.8</v>
      </c>
      <c r="P27" s="197">
        <v>1</v>
      </c>
      <c r="Q27" s="6">
        <f t="shared" si="0"/>
        <v>0.1</v>
      </c>
      <c r="R27" s="6">
        <f t="shared" si="1"/>
        <v>0.3</v>
      </c>
      <c r="S27" s="6">
        <f t="shared" si="2"/>
        <v>0.8</v>
      </c>
      <c r="T27" s="6">
        <f t="shared" si="3"/>
        <v>1</v>
      </c>
      <c r="U27" s="141">
        <f t="shared" si="4"/>
        <v>1</v>
      </c>
      <c r="V27" s="641">
        <f>+Q28</f>
        <v>0</v>
      </c>
      <c r="W27" s="641">
        <f>+R28</f>
        <v>0</v>
      </c>
      <c r="X27" s="641">
        <f>+S28</f>
        <v>0</v>
      </c>
      <c r="Y27" s="641">
        <f>+T28</f>
        <v>0</v>
      </c>
      <c r="Z27" s="652"/>
      <c r="AA27" s="652"/>
      <c r="AB27" s="673"/>
      <c r="AC27" s="66"/>
      <c r="AD27" s="66"/>
      <c r="AE27" s="66"/>
      <c r="AF27" s="66"/>
      <c r="AG27" s="66"/>
      <c r="AH27" s="66"/>
      <c r="AI27" s="66"/>
      <c r="AJ27" s="66"/>
      <c r="AK27" s="66"/>
      <c r="AL27" s="66"/>
      <c r="AM27" s="66"/>
      <c r="AN27" s="66"/>
      <c r="AO27" s="66"/>
      <c r="AP27" s="66"/>
      <c r="AQ27" s="66"/>
    </row>
    <row r="28" spans="1:43" s="26" customFormat="1" ht="53.45" customHeight="1" x14ac:dyDescent="0.25">
      <c r="A28" s="668"/>
      <c r="B28" s="670"/>
      <c r="C28" s="653"/>
      <c r="D28" s="604"/>
      <c r="E28" s="613"/>
      <c r="F28" s="659"/>
      <c r="G28" s="613"/>
      <c r="H28" s="613"/>
      <c r="I28" s="613"/>
      <c r="J28" s="613"/>
      <c r="K28" s="196">
        <v>1</v>
      </c>
      <c r="L28" s="195" t="s">
        <v>33</v>
      </c>
      <c r="M28" s="194">
        <v>0</v>
      </c>
      <c r="N28" s="194">
        <v>0</v>
      </c>
      <c r="O28" s="194">
        <v>0</v>
      </c>
      <c r="P28" s="194">
        <v>0</v>
      </c>
      <c r="Q28" s="153">
        <f t="shared" si="0"/>
        <v>0</v>
      </c>
      <c r="R28" s="153">
        <f t="shared" si="1"/>
        <v>0</v>
      </c>
      <c r="S28" s="153">
        <f t="shared" si="2"/>
        <v>0</v>
      </c>
      <c r="T28" s="153">
        <f t="shared" si="3"/>
        <v>0</v>
      </c>
      <c r="U28" s="157">
        <f t="shared" si="4"/>
        <v>0</v>
      </c>
      <c r="V28" s="641"/>
      <c r="W28" s="641"/>
      <c r="X28" s="641"/>
      <c r="Y28" s="641"/>
      <c r="Z28" s="652"/>
      <c r="AA28" s="652"/>
      <c r="AB28" s="673"/>
      <c r="AC28" s="66"/>
      <c r="AD28" s="66"/>
      <c r="AE28" s="66"/>
      <c r="AF28" s="66"/>
      <c r="AG28" s="66"/>
      <c r="AH28" s="66"/>
      <c r="AI28" s="66"/>
      <c r="AJ28" s="66"/>
      <c r="AK28" s="66"/>
      <c r="AL28" s="66"/>
      <c r="AM28" s="66"/>
      <c r="AN28" s="66"/>
      <c r="AO28" s="66"/>
      <c r="AP28" s="66"/>
      <c r="AQ28" s="66"/>
    </row>
    <row r="29" spans="1:43" s="26" customFormat="1" ht="70.150000000000006" customHeight="1" x14ac:dyDescent="0.25">
      <c r="A29" s="668"/>
      <c r="B29" s="670"/>
      <c r="C29" s="653" t="s">
        <v>125</v>
      </c>
      <c r="D29" s="603" t="s">
        <v>998</v>
      </c>
      <c r="E29" s="613" t="s">
        <v>894</v>
      </c>
      <c r="F29" s="650">
        <v>40</v>
      </c>
      <c r="G29" s="613" t="s">
        <v>126</v>
      </c>
      <c r="H29" s="613" t="s">
        <v>127</v>
      </c>
      <c r="I29" s="613">
        <v>0</v>
      </c>
      <c r="J29" s="613" t="s">
        <v>911</v>
      </c>
      <c r="K29" s="199">
        <v>1</v>
      </c>
      <c r="L29" s="198" t="s">
        <v>30</v>
      </c>
      <c r="M29" s="197">
        <v>0.05</v>
      </c>
      <c r="N29" s="197">
        <v>0.2</v>
      </c>
      <c r="O29" s="197">
        <v>0.6</v>
      </c>
      <c r="P29" s="197">
        <v>1</v>
      </c>
      <c r="Q29" s="6">
        <f t="shared" si="0"/>
        <v>0.05</v>
      </c>
      <c r="R29" s="6">
        <f t="shared" si="1"/>
        <v>0.2</v>
      </c>
      <c r="S29" s="6">
        <f t="shared" si="2"/>
        <v>0.6</v>
      </c>
      <c r="T29" s="6">
        <f t="shared" si="3"/>
        <v>1</v>
      </c>
      <c r="U29" s="141">
        <f t="shared" si="4"/>
        <v>1</v>
      </c>
      <c r="V29" s="641">
        <f>+Q30</f>
        <v>0</v>
      </c>
      <c r="W29" s="641">
        <f>+R30</f>
        <v>0</v>
      </c>
      <c r="X29" s="641">
        <f>+S30</f>
        <v>0</v>
      </c>
      <c r="Y29" s="641">
        <f>+T30</f>
        <v>0</v>
      </c>
      <c r="Z29" s="652"/>
      <c r="AA29" s="651" t="s">
        <v>99</v>
      </c>
      <c r="AB29" s="673"/>
      <c r="AC29" s="66"/>
      <c r="AD29" s="66"/>
      <c r="AE29" s="66"/>
      <c r="AF29" s="66"/>
      <c r="AG29" s="66"/>
      <c r="AH29" s="66"/>
      <c r="AI29" s="66"/>
      <c r="AJ29" s="66"/>
      <c r="AK29" s="66"/>
      <c r="AL29" s="66"/>
      <c r="AM29" s="66"/>
      <c r="AN29" s="66"/>
      <c r="AO29" s="66"/>
      <c r="AP29" s="66"/>
      <c r="AQ29" s="66"/>
    </row>
    <row r="30" spans="1:43" s="26" customFormat="1" ht="98.45" customHeight="1" x14ac:dyDescent="0.25">
      <c r="A30" s="668"/>
      <c r="B30" s="670"/>
      <c r="C30" s="653"/>
      <c r="D30" s="603"/>
      <c r="E30" s="613"/>
      <c r="F30" s="650"/>
      <c r="G30" s="613"/>
      <c r="H30" s="613"/>
      <c r="I30" s="613"/>
      <c r="J30" s="613"/>
      <c r="K30" s="196">
        <v>1</v>
      </c>
      <c r="L30" s="195" t="s">
        <v>33</v>
      </c>
      <c r="M30" s="194">
        <v>0</v>
      </c>
      <c r="N30" s="194">
        <v>0</v>
      </c>
      <c r="O30" s="194">
        <v>0</v>
      </c>
      <c r="P30" s="194">
        <v>0</v>
      </c>
      <c r="Q30" s="153">
        <f t="shared" si="0"/>
        <v>0</v>
      </c>
      <c r="R30" s="153">
        <f t="shared" si="1"/>
        <v>0</v>
      </c>
      <c r="S30" s="153">
        <f t="shared" si="2"/>
        <v>0</v>
      </c>
      <c r="T30" s="153">
        <f t="shared" si="3"/>
        <v>0</v>
      </c>
      <c r="U30" s="157">
        <f t="shared" si="4"/>
        <v>0</v>
      </c>
      <c r="V30" s="641"/>
      <c r="W30" s="641"/>
      <c r="X30" s="641"/>
      <c r="Y30" s="641"/>
      <c r="Z30" s="652"/>
      <c r="AA30" s="652"/>
      <c r="AB30" s="673"/>
      <c r="AC30" s="66"/>
      <c r="AD30" s="66"/>
      <c r="AE30" s="66"/>
      <c r="AF30" s="66"/>
      <c r="AG30" s="66"/>
      <c r="AH30" s="66"/>
      <c r="AI30" s="66"/>
      <c r="AJ30" s="66"/>
      <c r="AK30" s="66"/>
      <c r="AL30" s="66"/>
      <c r="AM30" s="66"/>
      <c r="AN30" s="66"/>
      <c r="AO30" s="66"/>
      <c r="AP30" s="66"/>
      <c r="AQ30" s="66"/>
    </row>
    <row r="31" spans="1:43" s="26" customFormat="1" ht="53.45" customHeight="1" x14ac:dyDescent="0.25">
      <c r="A31" s="668"/>
      <c r="B31" s="670"/>
      <c r="C31" s="653"/>
      <c r="D31" s="604" t="s">
        <v>128</v>
      </c>
      <c r="E31" s="613" t="s">
        <v>896</v>
      </c>
      <c r="F31" s="650">
        <v>41</v>
      </c>
      <c r="G31" s="613" t="s">
        <v>129</v>
      </c>
      <c r="H31" s="613" t="s">
        <v>130</v>
      </c>
      <c r="I31" s="613">
        <v>0</v>
      </c>
      <c r="J31" s="613" t="s">
        <v>895</v>
      </c>
      <c r="K31" s="199">
        <v>1</v>
      </c>
      <c r="L31" s="198" t="s">
        <v>30</v>
      </c>
      <c r="M31" s="197">
        <v>0.05</v>
      </c>
      <c r="N31" s="197">
        <v>0.2</v>
      </c>
      <c r="O31" s="197">
        <v>0.6</v>
      </c>
      <c r="P31" s="197">
        <v>1</v>
      </c>
      <c r="Q31" s="6">
        <f t="shared" si="0"/>
        <v>0.05</v>
      </c>
      <c r="R31" s="6">
        <f t="shared" si="1"/>
        <v>0.2</v>
      </c>
      <c r="S31" s="6">
        <f t="shared" si="2"/>
        <v>0.6</v>
      </c>
      <c r="T31" s="6">
        <f t="shared" si="3"/>
        <v>1</v>
      </c>
      <c r="U31" s="141">
        <f t="shared" si="4"/>
        <v>1</v>
      </c>
      <c r="V31" s="641">
        <f>+Q32</f>
        <v>0</v>
      </c>
      <c r="W31" s="641">
        <f>+R32</f>
        <v>0</v>
      </c>
      <c r="X31" s="641">
        <f>+S32</f>
        <v>0</v>
      </c>
      <c r="Y31" s="641">
        <f>+T32</f>
        <v>0</v>
      </c>
      <c r="Z31" s="652"/>
      <c r="AA31" s="652"/>
      <c r="AB31" s="673"/>
      <c r="AC31" s="66"/>
      <c r="AD31" s="66"/>
      <c r="AE31" s="66"/>
      <c r="AF31" s="66"/>
      <c r="AG31" s="66"/>
      <c r="AH31" s="66"/>
      <c r="AI31" s="66"/>
      <c r="AJ31" s="66"/>
      <c r="AK31" s="66"/>
      <c r="AL31" s="66"/>
      <c r="AM31" s="66"/>
      <c r="AN31" s="66"/>
      <c r="AO31" s="66"/>
      <c r="AP31" s="66"/>
      <c r="AQ31" s="66"/>
    </row>
    <row r="32" spans="1:43" s="26" customFormat="1" ht="53.45" customHeight="1" x14ac:dyDescent="0.25">
      <c r="A32" s="668"/>
      <c r="B32" s="670"/>
      <c r="C32" s="653"/>
      <c r="D32" s="604"/>
      <c r="E32" s="613"/>
      <c r="F32" s="650"/>
      <c r="G32" s="613"/>
      <c r="H32" s="613"/>
      <c r="I32" s="613"/>
      <c r="J32" s="613"/>
      <c r="K32" s="196">
        <v>1</v>
      </c>
      <c r="L32" s="195" t="s">
        <v>33</v>
      </c>
      <c r="M32" s="194">
        <v>0</v>
      </c>
      <c r="N32" s="194">
        <v>0</v>
      </c>
      <c r="O32" s="194">
        <v>0</v>
      </c>
      <c r="P32" s="194">
        <v>0</v>
      </c>
      <c r="Q32" s="153">
        <f t="shared" si="0"/>
        <v>0</v>
      </c>
      <c r="R32" s="153">
        <f t="shared" si="1"/>
        <v>0</v>
      </c>
      <c r="S32" s="153">
        <f t="shared" si="2"/>
        <v>0</v>
      </c>
      <c r="T32" s="153">
        <f t="shared" si="3"/>
        <v>0</v>
      </c>
      <c r="U32" s="157">
        <f t="shared" si="4"/>
        <v>0</v>
      </c>
      <c r="V32" s="641"/>
      <c r="W32" s="641"/>
      <c r="X32" s="641"/>
      <c r="Y32" s="641"/>
      <c r="Z32" s="652"/>
      <c r="AA32" s="652"/>
      <c r="AB32" s="673"/>
      <c r="AC32" s="66"/>
      <c r="AD32" s="66"/>
      <c r="AE32" s="66"/>
      <c r="AF32" s="66"/>
      <c r="AG32" s="66"/>
      <c r="AH32" s="66"/>
      <c r="AI32" s="66"/>
      <c r="AJ32" s="66"/>
      <c r="AK32" s="66"/>
      <c r="AL32" s="66"/>
      <c r="AM32" s="66"/>
      <c r="AN32" s="66"/>
      <c r="AO32" s="66"/>
      <c r="AP32" s="66"/>
      <c r="AQ32" s="66"/>
    </row>
    <row r="33" spans="1:43" s="26" customFormat="1" ht="53.45" customHeight="1" x14ac:dyDescent="0.25">
      <c r="A33" s="668"/>
      <c r="B33" s="670"/>
      <c r="C33" s="653"/>
      <c r="D33" s="599" t="s">
        <v>547</v>
      </c>
      <c r="E33" s="654" t="s">
        <v>970</v>
      </c>
      <c r="F33" s="655">
        <v>42</v>
      </c>
      <c r="G33" s="654" t="s">
        <v>638</v>
      </c>
      <c r="H33" s="614" t="s">
        <v>639</v>
      </c>
      <c r="I33" s="615">
        <f>+X33</f>
        <v>0</v>
      </c>
      <c r="J33" s="616" t="s">
        <v>640</v>
      </c>
      <c r="K33" s="199">
        <v>0.3</v>
      </c>
      <c r="L33" s="198" t="s">
        <v>30</v>
      </c>
      <c r="M33" s="197">
        <v>0.1</v>
      </c>
      <c r="N33" s="197">
        <v>0.3</v>
      </c>
      <c r="O33" s="209">
        <v>0.6</v>
      </c>
      <c r="P33" s="210">
        <v>1</v>
      </c>
      <c r="Q33" s="6">
        <f t="shared" ref="Q33:Q38" si="7">+SUM(M33:M33)*K33</f>
        <v>0.03</v>
      </c>
      <c r="R33" s="6">
        <f t="shared" ref="R33:R38" si="8">+SUM(N33:N33)*K33</f>
        <v>0.09</v>
      </c>
      <c r="S33" s="6">
        <f t="shared" si="2"/>
        <v>0.18</v>
      </c>
      <c r="T33" s="6">
        <f t="shared" si="3"/>
        <v>0.3</v>
      </c>
      <c r="U33" s="141">
        <f t="shared" si="4"/>
        <v>0.3</v>
      </c>
      <c r="V33" s="378"/>
      <c r="W33" s="378"/>
      <c r="X33" s="378"/>
      <c r="Y33" s="378"/>
      <c r="Z33" s="652"/>
      <c r="AA33" s="652"/>
      <c r="AB33" s="673"/>
      <c r="AC33" s="66"/>
      <c r="AD33" s="66"/>
      <c r="AE33" s="66"/>
      <c r="AF33" s="66"/>
      <c r="AG33" s="66"/>
      <c r="AH33" s="66"/>
      <c r="AI33" s="66"/>
      <c r="AJ33" s="66"/>
      <c r="AK33" s="66"/>
      <c r="AL33" s="66"/>
      <c r="AM33" s="66"/>
      <c r="AN33" s="66"/>
      <c r="AO33" s="66"/>
      <c r="AP33" s="66"/>
      <c r="AQ33" s="66"/>
    </row>
    <row r="34" spans="1:43" s="26" customFormat="1" ht="53.45" customHeight="1" x14ac:dyDescent="0.25">
      <c r="A34" s="668"/>
      <c r="B34" s="670"/>
      <c r="C34" s="653"/>
      <c r="D34" s="600"/>
      <c r="E34" s="654"/>
      <c r="F34" s="656"/>
      <c r="G34" s="654"/>
      <c r="H34" s="614"/>
      <c r="I34" s="614"/>
      <c r="J34" s="616"/>
      <c r="K34" s="196">
        <v>0.3</v>
      </c>
      <c r="L34" s="195" t="s">
        <v>33</v>
      </c>
      <c r="M34" s="194">
        <v>0</v>
      </c>
      <c r="N34" s="194">
        <v>0</v>
      </c>
      <c r="O34" s="211">
        <v>0</v>
      </c>
      <c r="P34" s="211">
        <v>0</v>
      </c>
      <c r="Q34" s="153">
        <f t="shared" si="7"/>
        <v>0</v>
      </c>
      <c r="R34" s="153">
        <f t="shared" si="8"/>
        <v>0</v>
      </c>
      <c r="S34" s="153">
        <f t="shared" si="2"/>
        <v>0</v>
      </c>
      <c r="T34" s="153">
        <f t="shared" si="3"/>
        <v>0</v>
      </c>
      <c r="U34" s="157">
        <f t="shared" si="4"/>
        <v>0</v>
      </c>
      <c r="V34" s="358"/>
      <c r="W34" s="358"/>
      <c r="X34" s="358"/>
      <c r="Y34" s="358"/>
      <c r="Z34" s="652"/>
      <c r="AA34" s="652"/>
      <c r="AB34" s="673"/>
      <c r="AC34" s="66"/>
      <c r="AD34" s="66"/>
      <c r="AE34" s="66"/>
      <c r="AF34" s="66"/>
      <c r="AG34" s="66"/>
      <c r="AH34" s="66"/>
      <c r="AI34" s="66"/>
      <c r="AJ34" s="66"/>
      <c r="AK34" s="66"/>
      <c r="AL34" s="66"/>
      <c r="AM34" s="66"/>
      <c r="AN34" s="66"/>
      <c r="AO34" s="66"/>
      <c r="AP34" s="66"/>
      <c r="AQ34" s="66"/>
    </row>
    <row r="35" spans="1:43" s="26" customFormat="1" ht="53.45" customHeight="1" x14ac:dyDescent="0.25">
      <c r="A35" s="668"/>
      <c r="B35" s="670"/>
      <c r="C35" s="653"/>
      <c r="D35" s="600"/>
      <c r="E35" s="654"/>
      <c r="F35" s="656"/>
      <c r="G35" s="654"/>
      <c r="H35" s="614"/>
      <c r="I35" s="614"/>
      <c r="J35" s="616" t="s">
        <v>641</v>
      </c>
      <c r="K35" s="199">
        <v>0.4</v>
      </c>
      <c r="L35" s="198" t="s">
        <v>30</v>
      </c>
      <c r="M35" s="197">
        <v>0.25</v>
      </c>
      <c r="N35" s="197">
        <v>0.5</v>
      </c>
      <c r="O35" s="209">
        <v>0.75</v>
      </c>
      <c r="P35" s="210">
        <v>1</v>
      </c>
      <c r="Q35" s="6">
        <f t="shared" si="7"/>
        <v>0.1</v>
      </c>
      <c r="R35" s="6">
        <f t="shared" si="8"/>
        <v>0.2</v>
      </c>
      <c r="S35" s="6">
        <f t="shared" si="2"/>
        <v>0.30000000000000004</v>
      </c>
      <c r="T35" s="6">
        <f t="shared" si="3"/>
        <v>0.4</v>
      </c>
      <c r="U35" s="141">
        <f t="shared" si="4"/>
        <v>0.4</v>
      </c>
      <c r="V35" s="358"/>
      <c r="W35" s="358"/>
      <c r="X35" s="358"/>
      <c r="Y35" s="358"/>
      <c r="Z35" s="652"/>
      <c r="AA35" s="652"/>
      <c r="AB35" s="673"/>
      <c r="AC35" s="66"/>
      <c r="AD35" s="66"/>
      <c r="AE35" s="66"/>
      <c r="AF35" s="66"/>
      <c r="AG35" s="66"/>
      <c r="AH35" s="66"/>
      <c r="AI35" s="66"/>
      <c r="AJ35" s="66"/>
      <c r="AK35" s="66"/>
      <c r="AL35" s="66"/>
      <c r="AM35" s="66"/>
      <c r="AN35" s="66"/>
      <c r="AO35" s="66"/>
      <c r="AP35" s="66"/>
      <c r="AQ35" s="66"/>
    </row>
    <row r="36" spans="1:43" s="26" customFormat="1" ht="53.45" customHeight="1" x14ac:dyDescent="0.25">
      <c r="A36" s="668"/>
      <c r="B36" s="670"/>
      <c r="C36" s="653"/>
      <c r="D36" s="600"/>
      <c r="E36" s="654"/>
      <c r="F36" s="656"/>
      <c r="G36" s="654"/>
      <c r="H36" s="614"/>
      <c r="I36" s="614"/>
      <c r="J36" s="616"/>
      <c r="K36" s="196">
        <v>0.4</v>
      </c>
      <c r="L36" s="195" t="s">
        <v>33</v>
      </c>
      <c r="M36" s="194">
        <v>0</v>
      </c>
      <c r="N36" s="194">
        <v>0</v>
      </c>
      <c r="O36" s="211">
        <v>0</v>
      </c>
      <c r="P36" s="211">
        <v>0</v>
      </c>
      <c r="Q36" s="153">
        <f t="shared" si="7"/>
        <v>0</v>
      </c>
      <c r="R36" s="153">
        <f t="shared" si="8"/>
        <v>0</v>
      </c>
      <c r="S36" s="153">
        <f t="shared" si="2"/>
        <v>0</v>
      </c>
      <c r="T36" s="153">
        <f t="shared" si="3"/>
        <v>0</v>
      </c>
      <c r="U36" s="157">
        <f t="shared" si="4"/>
        <v>0</v>
      </c>
      <c r="V36" s="358"/>
      <c r="W36" s="358"/>
      <c r="X36" s="358"/>
      <c r="Y36" s="358"/>
      <c r="Z36" s="652"/>
      <c r="AA36" s="652"/>
      <c r="AB36" s="673"/>
      <c r="AC36" s="66"/>
      <c r="AD36" s="66"/>
      <c r="AE36" s="66"/>
      <c r="AF36" s="66"/>
      <c r="AG36" s="66"/>
      <c r="AH36" s="66"/>
      <c r="AI36" s="66"/>
      <c r="AJ36" s="66"/>
      <c r="AK36" s="66"/>
      <c r="AL36" s="66"/>
      <c r="AM36" s="66"/>
      <c r="AN36" s="66"/>
      <c r="AO36" s="66"/>
      <c r="AP36" s="66"/>
      <c r="AQ36" s="66"/>
    </row>
    <row r="37" spans="1:43" s="26" customFormat="1" ht="53.45" customHeight="1" x14ac:dyDescent="0.25">
      <c r="A37" s="668"/>
      <c r="B37" s="670"/>
      <c r="C37" s="653"/>
      <c r="D37" s="600"/>
      <c r="E37" s="654"/>
      <c r="F37" s="656"/>
      <c r="G37" s="654"/>
      <c r="H37" s="614"/>
      <c r="I37" s="614"/>
      <c r="J37" s="616" t="s">
        <v>642</v>
      </c>
      <c r="K37" s="199">
        <v>0.3</v>
      </c>
      <c r="L37" s="198" t="s">
        <v>30</v>
      </c>
      <c r="M37" s="197">
        <v>0.25</v>
      </c>
      <c r="N37" s="197">
        <v>0.5</v>
      </c>
      <c r="O37" s="209">
        <v>0.75</v>
      </c>
      <c r="P37" s="210">
        <v>1</v>
      </c>
      <c r="Q37" s="6">
        <f t="shared" si="7"/>
        <v>7.4999999999999997E-2</v>
      </c>
      <c r="R37" s="6">
        <f t="shared" si="8"/>
        <v>0.15</v>
      </c>
      <c r="S37" s="6">
        <f t="shared" si="2"/>
        <v>0.22499999999999998</v>
      </c>
      <c r="T37" s="6">
        <f t="shared" si="3"/>
        <v>0.3</v>
      </c>
      <c r="U37" s="141">
        <f t="shared" si="4"/>
        <v>0.3</v>
      </c>
      <c r="V37" s="358"/>
      <c r="W37" s="358"/>
      <c r="X37" s="358"/>
      <c r="Y37" s="358"/>
      <c r="Z37" s="652"/>
      <c r="AA37" s="652"/>
      <c r="AB37" s="673"/>
      <c r="AC37" s="66"/>
      <c r="AD37" s="66"/>
      <c r="AE37" s="66"/>
      <c r="AF37" s="66"/>
      <c r="AG37" s="66"/>
      <c r="AH37" s="66"/>
      <c r="AI37" s="66"/>
      <c r="AJ37" s="66"/>
      <c r="AK37" s="66"/>
      <c r="AL37" s="66"/>
      <c r="AM37" s="66"/>
      <c r="AN37" s="66"/>
      <c r="AO37" s="66"/>
      <c r="AP37" s="66"/>
      <c r="AQ37" s="66"/>
    </row>
    <row r="38" spans="1:43" s="26" customFormat="1" ht="53.45" customHeight="1" x14ac:dyDescent="0.25">
      <c r="A38" s="668"/>
      <c r="B38" s="670"/>
      <c r="C38" s="653"/>
      <c r="D38" s="601"/>
      <c r="E38" s="654"/>
      <c r="F38" s="657"/>
      <c r="G38" s="654"/>
      <c r="H38" s="614"/>
      <c r="I38" s="614"/>
      <c r="J38" s="616"/>
      <c r="K38" s="196">
        <v>0.3</v>
      </c>
      <c r="L38" s="195" t="s">
        <v>33</v>
      </c>
      <c r="M38" s="194">
        <v>0</v>
      </c>
      <c r="N38" s="194">
        <v>0</v>
      </c>
      <c r="O38" s="211">
        <v>0</v>
      </c>
      <c r="P38" s="211">
        <v>0</v>
      </c>
      <c r="Q38" s="153">
        <f t="shared" si="7"/>
        <v>0</v>
      </c>
      <c r="R38" s="153">
        <f t="shared" si="8"/>
        <v>0</v>
      </c>
      <c r="S38" s="153">
        <f t="shared" si="2"/>
        <v>0</v>
      </c>
      <c r="T38" s="153">
        <f t="shared" si="3"/>
        <v>0</v>
      </c>
      <c r="U38" s="157">
        <f t="shared" si="4"/>
        <v>0</v>
      </c>
      <c r="V38" s="359"/>
      <c r="W38" s="359"/>
      <c r="X38" s="359"/>
      <c r="Y38" s="359"/>
      <c r="Z38" s="652"/>
      <c r="AA38" s="652"/>
      <c r="AB38" s="673"/>
      <c r="AC38" s="66"/>
      <c r="AD38" s="66"/>
      <c r="AE38" s="66"/>
      <c r="AF38" s="66"/>
      <c r="AG38" s="66"/>
      <c r="AH38" s="66"/>
      <c r="AI38" s="66"/>
      <c r="AJ38" s="66"/>
      <c r="AK38" s="66"/>
      <c r="AL38" s="66"/>
      <c r="AM38" s="66"/>
      <c r="AN38" s="66"/>
      <c r="AO38" s="66"/>
      <c r="AP38" s="66"/>
      <c r="AQ38" s="66"/>
    </row>
    <row r="39" spans="1:43" s="26" customFormat="1" ht="53.45" customHeight="1" x14ac:dyDescent="0.25">
      <c r="A39" s="668"/>
      <c r="B39" s="670"/>
      <c r="C39" s="653"/>
      <c r="D39" s="604" t="s">
        <v>131</v>
      </c>
      <c r="E39" s="613" t="s">
        <v>898</v>
      </c>
      <c r="F39" s="650">
        <v>43</v>
      </c>
      <c r="G39" s="613" t="s">
        <v>132</v>
      </c>
      <c r="H39" s="613" t="s">
        <v>133</v>
      </c>
      <c r="I39" s="613">
        <v>0</v>
      </c>
      <c r="J39" s="613" t="s">
        <v>897</v>
      </c>
      <c r="K39" s="199">
        <v>0.25</v>
      </c>
      <c r="L39" s="198" t="s">
        <v>30</v>
      </c>
      <c r="M39" s="197">
        <v>0.1</v>
      </c>
      <c r="N39" s="197">
        <v>0.3</v>
      </c>
      <c r="O39" s="197">
        <v>0.65</v>
      </c>
      <c r="P39" s="197">
        <v>1</v>
      </c>
      <c r="Q39" s="6">
        <f t="shared" si="0"/>
        <v>2.5000000000000001E-2</v>
      </c>
      <c r="R39" s="6">
        <f t="shared" si="1"/>
        <v>7.4999999999999997E-2</v>
      </c>
      <c r="S39" s="6">
        <f t="shared" si="2"/>
        <v>0.16250000000000001</v>
      </c>
      <c r="T39" s="6">
        <f t="shared" si="3"/>
        <v>0.25</v>
      </c>
      <c r="U39" s="141">
        <f t="shared" si="4"/>
        <v>0.25</v>
      </c>
      <c r="V39" s="641">
        <f>+Q40+Q42+Q44</f>
        <v>2.5000000000000001E-2</v>
      </c>
      <c r="W39" s="641">
        <f>+R40+R42+R44</f>
        <v>7.4999999999999997E-2</v>
      </c>
      <c r="X39" s="641">
        <f>+S40+S42+S44</f>
        <v>0.16250000000000001</v>
      </c>
      <c r="Y39" s="641">
        <f>+T40+T42+T44</f>
        <v>0</v>
      </c>
      <c r="Z39" s="652"/>
      <c r="AA39" s="652"/>
      <c r="AB39" s="673"/>
      <c r="AC39" s="66"/>
      <c r="AD39" s="66"/>
      <c r="AE39" s="66"/>
      <c r="AF39" s="66"/>
      <c r="AG39" s="66"/>
      <c r="AH39" s="66"/>
      <c r="AI39" s="66"/>
      <c r="AJ39" s="66"/>
      <c r="AK39" s="66"/>
      <c r="AL39" s="66"/>
      <c r="AM39" s="66"/>
      <c r="AN39" s="66"/>
      <c r="AO39" s="66"/>
      <c r="AP39" s="66"/>
      <c r="AQ39" s="66"/>
    </row>
    <row r="40" spans="1:43" s="26" customFormat="1" ht="33" customHeight="1" x14ac:dyDescent="0.25">
      <c r="A40" s="668"/>
      <c r="B40" s="670"/>
      <c r="C40" s="653"/>
      <c r="D40" s="604"/>
      <c r="E40" s="613"/>
      <c r="F40" s="650"/>
      <c r="G40" s="613"/>
      <c r="H40" s="613"/>
      <c r="I40" s="613"/>
      <c r="J40" s="613"/>
      <c r="K40" s="196">
        <v>0.25</v>
      </c>
      <c r="L40" s="195" t="s">
        <v>33</v>
      </c>
      <c r="M40" s="194">
        <v>0</v>
      </c>
      <c r="N40" s="194">
        <v>0</v>
      </c>
      <c r="O40" s="194">
        <v>0</v>
      </c>
      <c r="P40" s="194">
        <v>0</v>
      </c>
      <c r="Q40" s="153">
        <f t="shared" si="0"/>
        <v>0</v>
      </c>
      <c r="R40" s="153">
        <f t="shared" si="1"/>
        <v>0</v>
      </c>
      <c r="S40" s="153">
        <f t="shared" si="2"/>
        <v>0</v>
      </c>
      <c r="T40" s="153">
        <f t="shared" si="3"/>
        <v>0</v>
      </c>
      <c r="U40" s="157">
        <f t="shared" si="4"/>
        <v>0</v>
      </c>
      <c r="V40" s="641"/>
      <c r="W40" s="641"/>
      <c r="X40" s="641"/>
      <c r="Y40" s="641"/>
      <c r="Z40" s="652"/>
      <c r="AA40" s="652"/>
      <c r="AB40" s="673"/>
      <c r="AC40" s="66"/>
      <c r="AD40" s="66"/>
      <c r="AE40" s="66"/>
      <c r="AF40" s="66"/>
      <c r="AG40" s="66"/>
      <c r="AH40" s="66"/>
      <c r="AI40" s="66"/>
      <c r="AJ40" s="66"/>
      <c r="AK40" s="66"/>
      <c r="AL40" s="66"/>
      <c r="AM40" s="66"/>
      <c r="AN40" s="66"/>
      <c r="AO40" s="66"/>
      <c r="AP40" s="66"/>
      <c r="AQ40" s="66"/>
    </row>
    <row r="41" spans="1:43" s="26" customFormat="1" ht="53.45" customHeight="1" x14ac:dyDescent="0.25">
      <c r="A41" s="668"/>
      <c r="B41" s="670"/>
      <c r="C41" s="653"/>
      <c r="D41" s="604"/>
      <c r="E41" s="613"/>
      <c r="F41" s="650"/>
      <c r="G41" s="613"/>
      <c r="H41" s="613"/>
      <c r="I41" s="613"/>
      <c r="J41" s="613" t="s">
        <v>897</v>
      </c>
      <c r="K41" s="199">
        <v>0.25</v>
      </c>
      <c r="L41" s="198" t="s">
        <v>30</v>
      </c>
      <c r="M41" s="197">
        <v>0.1</v>
      </c>
      <c r="N41" s="197">
        <v>0.3</v>
      </c>
      <c r="O41" s="197">
        <v>0.65</v>
      </c>
      <c r="P41" s="197">
        <v>1</v>
      </c>
      <c r="Q41" s="6">
        <f t="shared" si="0"/>
        <v>2.5000000000000001E-2</v>
      </c>
      <c r="R41" s="6">
        <f t="shared" si="1"/>
        <v>7.4999999999999997E-2</v>
      </c>
      <c r="S41" s="6">
        <f t="shared" si="2"/>
        <v>0.16250000000000001</v>
      </c>
      <c r="T41" s="6">
        <f t="shared" si="3"/>
        <v>0.25</v>
      </c>
      <c r="U41" s="141">
        <f t="shared" si="4"/>
        <v>0.25</v>
      </c>
      <c r="V41" s="641"/>
      <c r="W41" s="641"/>
      <c r="X41" s="641"/>
      <c r="Y41" s="641"/>
      <c r="Z41" s="652"/>
      <c r="AA41" s="652"/>
      <c r="AB41" s="673"/>
      <c r="AC41" s="66"/>
      <c r="AD41" s="66"/>
      <c r="AE41" s="66"/>
      <c r="AF41" s="66"/>
      <c r="AG41" s="66"/>
      <c r="AH41" s="66"/>
      <c r="AI41" s="66"/>
      <c r="AJ41" s="66"/>
      <c r="AK41" s="66"/>
      <c r="AL41" s="66"/>
      <c r="AM41" s="66"/>
      <c r="AN41" s="66"/>
      <c r="AO41" s="66"/>
      <c r="AP41" s="66"/>
      <c r="AQ41" s="66"/>
    </row>
    <row r="42" spans="1:43" s="26" customFormat="1" ht="37.9" customHeight="1" x14ac:dyDescent="0.25">
      <c r="A42" s="668"/>
      <c r="B42" s="670"/>
      <c r="C42" s="653"/>
      <c r="D42" s="604"/>
      <c r="E42" s="613"/>
      <c r="F42" s="650"/>
      <c r="G42" s="613"/>
      <c r="H42" s="613"/>
      <c r="I42" s="613"/>
      <c r="J42" s="613"/>
      <c r="K42" s="196">
        <v>0.25</v>
      </c>
      <c r="L42" s="195" t="s">
        <v>33</v>
      </c>
      <c r="M42" s="194">
        <v>0.1</v>
      </c>
      <c r="N42" s="194">
        <v>0.3</v>
      </c>
      <c r="O42" s="194">
        <v>0.65</v>
      </c>
      <c r="P42" s="194">
        <v>0</v>
      </c>
      <c r="Q42" s="153">
        <f t="shared" si="0"/>
        <v>2.5000000000000001E-2</v>
      </c>
      <c r="R42" s="153">
        <f t="shared" si="1"/>
        <v>7.4999999999999997E-2</v>
      </c>
      <c r="S42" s="153">
        <f t="shared" si="2"/>
        <v>0.16250000000000001</v>
      </c>
      <c r="T42" s="153">
        <f t="shared" si="3"/>
        <v>0</v>
      </c>
      <c r="U42" s="157">
        <f t="shared" si="4"/>
        <v>0.16250000000000001</v>
      </c>
      <c r="V42" s="641"/>
      <c r="W42" s="641"/>
      <c r="X42" s="641"/>
      <c r="Y42" s="641"/>
      <c r="Z42" s="652"/>
      <c r="AA42" s="652"/>
      <c r="AB42" s="673"/>
      <c r="AC42" s="66"/>
      <c r="AD42" s="66"/>
      <c r="AE42" s="66"/>
      <c r="AF42" s="66"/>
      <c r="AG42" s="66"/>
      <c r="AH42" s="66"/>
      <c r="AI42" s="66"/>
      <c r="AJ42" s="66"/>
      <c r="AK42" s="66"/>
      <c r="AL42" s="66"/>
      <c r="AM42" s="66"/>
      <c r="AN42" s="66"/>
      <c r="AO42" s="66"/>
      <c r="AP42" s="66"/>
      <c r="AQ42" s="66"/>
    </row>
    <row r="43" spans="1:43" s="26" customFormat="1" ht="53.45" customHeight="1" x14ac:dyDescent="0.25">
      <c r="A43" s="668"/>
      <c r="B43" s="670"/>
      <c r="C43" s="653"/>
      <c r="D43" s="604"/>
      <c r="E43" s="613"/>
      <c r="F43" s="650"/>
      <c r="G43" s="613"/>
      <c r="H43" s="613"/>
      <c r="I43" s="613"/>
      <c r="J43" s="613" t="s">
        <v>912</v>
      </c>
      <c r="K43" s="199">
        <v>0.5</v>
      </c>
      <c r="L43" s="198" t="s">
        <v>30</v>
      </c>
      <c r="M43" s="197">
        <v>0.25</v>
      </c>
      <c r="N43" s="197">
        <v>0.5</v>
      </c>
      <c r="O43" s="197">
        <v>0.75</v>
      </c>
      <c r="P43" s="197">
        <v>1</v>
      </c>
      <c r="Q43" s="6">
        <f t="shared" ref="Q43:Q50" si="9">+SUM(M43:M43)*K43</f>
        <v>0.125</v>
      </c>
      <c r="R43" s="6">
        <f t="shared" ref="R43:R50" si="10">+SUM(N43:N43)*K43</f>
        <v>0.25</v>
      </c>
      <c r="S43" s="6">
        <f t="shared" si="2"/>
        <v>0.375</v>
      </c>
      <c r="T43" s="6">
        <f t="shared" si="3"/>
        <v>0.5</v>
      </c>
      <c r="U43" s="141">
        <f t="shared" si="4"/>
        <v>0.5</v>
      </c>
      <c r="V43" s="641"/>
      <c r="W43" s="641"/>
      <c r="X43" s="641"/>
      <c r="Y43" s="641"/>
      <c r="Z43" s="652"/>
      <c r="AA43" s="652"/>
      <c r="AB43" s="673"/>
      <c r="AC43" s="66"/>
      <c r="AD43" s="66"/>
      <c r="AE43" s="66"/>
      <c r="AF43" s="66"/>
      <c r="AG43" s="66"/>
      <c r="AH43" s="66"/>
      <c r="AI43" s="66"/>
      <c r="AJ43" s="66"/>
      <c r="AK43" s="66"/>
      <c r="AL43" s="66"/>
      <c r="AM43" s="66"/>
      <c r="AN43" s="66"/>
      <c r="AO43" s="66"/>
      <c r="AP43" s="66"/>
      <c r="AQ43" s="66"/>
    </row>
    <row r="44" spans="1:43" s="26" customFormat="1" ht="37.15" customHeight="1" x14ac:dyDescent="0.25">
      <c r="A44" s="668"/>
      <c r="B44" s="670"/>
      <c r="C44" s="653"/>
      <c r="D44" s="604"/>
      <c r="E44" s="613"/>
      <c r="F44" s="650"/>
      <c r="G44" s="613"/>
      <c r="H44" s="613"/>
      <c r="I44" s="613"/>
      <c r="J44" s="613"/>
      <c r="K44" s="196">
        <v>0.5</v>
      </c>
      <c r="L44" s="195" t="s">
        <v>33</v>
      </c>
      <c r="M44" s="194">
        <v>0</v>
      </c>
      <c r="N44" s="194">
        <v>0</v>
      </c>
      <c r="O44" s="194">
        <v>0</v>
      </c>
      <c r="P44" s="194">
        <v>0</v>
      </c>
      <c r="Q44" s="153">
        <f t="shared" si="9"/>
        <v>0</v>
      </c>
      <c r="R44" s="153">
        <f t="shared" si="10"/>
        <v>0</v>
      </c>
      <c r="S44" s="153">
        <f t="shared" si="2"/>
        <v>0</v>
      </c>
      <c r="T44" s="153">
        <f t="shared" si="3"/>
        <v>0</v>
      </c>
      <c r="U44" s="157">
        <f t="shared" si="4"/>
        <v>0</v>
      </c>
      <c r="V44" s="641"/>
      <c r="W44" s="641"/>
      <c r="X44" s="641"/>
      <c r="Y44" s="641"/>
      <c r="Z44" s="652"/>
      <c r="AA44" s="652"/>
      <c r="AB44" s="673"/>
      <c r="AC44" s="66"/>
      <c r="AD44" s="66"/>
      <c r="AE44" s="66"/>
      <c r="AF44" s="66"/>
      <c r="AG44" s="66"/>
      <c r="AH44" s="66"/>
      <c r="AI44" s="66"/>
      <c r="AJ44" s="66"/>
      <c r="AK44" s="66"/>
      <c r="AL44" s="66"/>
      <c r="AM44" s="66"/>
      <c r="AN44" s="66"/>
      <c r="AO44" s="66"/>
      <c r="AP44" s="66"/>
      <c r="AQ44" s="66"/>
    </row>
    <row r="45" spans="1:43" s="26" customFormat="1" ht="53.45" customHeight="1" x14ac:dyDescent="0.25">
      <c r="A45" s="668"/>
      <c r="B45" s="670"/>
      <c r="C45" s="653" t="s">
        <v>134</v>
      </c>
      <c r="D45" s="604" t="s">
        <v>135</v>
      </c>
      <c r="E45" s="613" t="s">
        <v>1054</v>
      </c>
      <c r="F45" s="650">
        <v>44</v>
      </c>
      <c r="G45" s="613" t="s">
        <v>999</v>
      </c>
      <c r="H45" s="613" t="s">
        <v>133</v>
      </c>
      <c r="I45" s="613">
        <v>0</v>
      </c>
      <c r="J45" s="613" t="s">
        <v>899</v>
      </c>
      <c r="K45" s="199">
        <v>1</v>
      </c>
      <c r="L45" s="198" t="s">
        <v>30</v>
      </c>
      <c r="M45" s="197">
        <v>0.1</v>
      </c>
      <c r="N45" s="197">
        <v>0.3</v>
      </c>
      <c r="O45" s="197">
        <v>0.6</v>
      </c>
      <c r="P45" s="197">
        <v>1</v>
      </c>
      <c r="Q45" s="6">
        <f t="shared" si="9"/>
        <v>0.1</v>
      </c>
      <c r="R45" s="6">
        <f t="shared" si="10"/>
        <v>0.3</v>
      </c>
      <c r="S45" s="6">
        <f t="shared" si="2"/>
        <v>0.6</v>
      </c>
      <c r="T45" s="6">
        <f t="shared" si="3"/>
        <v>1</v>
      </c>
      <c r="U45" s="141">
        <f t="shared" si="4"/>
        <v>1</v>
      </c>
      <c r="V45" s="641">
        <f>+Q46</f>
        <v>0</v>
      </c>
      <c r="W45" s="641">
        <f>+R46</f>
        <v>0</v>
      </c>
      <c r="X45" s="641">
        <f>+S46</f>
        <v>0</v>
      </c>
      <c r="Y45" s="641">
        <f>+T46</f>
        <v>0</v>
      </c>
      <c r="Z45" s="652"/>
      <c r="AA45" s="652"/>
      <c r="AB45" s="673"/>
      <c r="AC45" s="66"/>
      <c r="AD45" s="66"/>
      <c r="AE45" s="66"/>
      <c r="AF45" s="66"/>
      <c r="AG45" s="66"/>
      <c r="AH45" s="66"/>
      <c r="AI45" s="66"/>
      <c r="AJ45" s="66"/>
      <c r="AK45" s="66"/>
      <c r="AL45" s="66"/>
      <c r="AM45" s="66"/>
      <c r="AN45" s="66"/>
      <c r="AO45" s="66"/>
      <c r="AP45" s="66"/>
      <c r="AQ45" s="66"/>
    </row>
    <row r="46" spans="1:43" s="26" customFormat="1" ht="78.599999999999994" customHeight="1" x14ac:dyDescent="0.25">
      <c r="A46" s="668"/>
      <c r="B46" s="670"/>
      <c r="C46" s="653"/>
      <c r="D46" s="604"/>
      <c r="E46" s="613"/>
      <c r="F46" s="650"/>
      <c r="G46" s="613"/>
      <c r="H46" s="613"/>
      <c r="I46" s="613"/>
      <c r="J46" s="613"/>
      <c r="K46" s="196">
        <v>1</v>
      </c>
      <c r="L46" s="195" t="s">
        <v>33</v>
      </c>
      <c r="M46" s="194">
        <v>0</v>
      </c>
      <c r="N46" s="194">
        <v>0</v>
      </c>
      <c r="O46" s="194">
        <v>0</v>
      </c>
      <c r="P46" s="194">
        <v>0</v>
      </c>
      <c r="Q46" s="153">
        <f t="shared" si="9"/>
        <v>0</v>
      </c>
      <c r="R46" s="153">
        <f t="shared" si="10"/>
        <v>0</v>
      </c>
      <c r="S46" s="153">
        <f t="shared" si="2"/>
        <v>0</v>
      </c>
      <c r="T46" s="153">
        <f t="shared" si="3"/>
        <v>0</v>
      </c>
      <c r="U46" s="157">
        <f t="shared" si="4"/>
        <v>0</v>
      </c>
      <c r="V46" s="641"/>
      <c r="W46" s="641"/>
      <c r="X46" s="641"/>
      <c r="Y46" s="641"/>
      <c r="Z46" s="652"/>
      <c r="AA46" s="652"/>
      <c r="AB46" s="673"/>
      <c r="AC46" s="66"/>
      <c r="AD46" s="66"/>
      <c r="AE46" s="66"/>
      <c r="AF46" s="66"/>
      <c r="AG46" s="66"/>
      <c r="AH46" s="66"/>
      <c r="AI46" s="66"/>
      <c r="AJ46" s="66"/>
      <c r="AK46" s="66"/>
      <c r="AL46" s="66"/>
      <c r="AM46" s="66"/>
      <c r="AN46" s="66"/>
      <c r="AO46" s="66"/>
      <c r="AP46" s="66"/>
      <c r="AQ46" s="66"/>
    </row>
    <row r="47" spans="1:43" s="26" customFormat="1" ht="37.9" customHeight="1" x14ac:dyDescent="0.25">
      <c r="A47" s="668"/>
      <c r="B47" s="670"/>
      <c r="C47" s="653"/>
      <c r="D47" s="604" t="s">
        <v>136</v>
      </c>
      <c r="E47" s="613" t="s">
        <v>137</v>
      </c>
      <c r="F47" s="650">
        <v>45</v>
      </c>
      <c r="G47" s="613" t="s">
        <v>138</v>
      </c>
      <c r="H47" s="613" t="s">
        <v>139</v>
      </c>
      <c r="I47" s="613">
        <v>0</v>
      </c>
      <c r="J47" s="613" t="s">
        <v>140</v>
      </c>
      <c r="K47" s="199">
        <v>0.5</v>
      </c>
      <c r="L47" s="198" t="s">
        <v>30</v>
      </c>
      <c r="M47" s="197">
        <v>0.1</v>
      </c>
      <c r="N47" s="197">
        <v>0.5</v>
      </c>
      <c r="O47" s="197">
        <v>0.75</v>
      </c>
      <c r="P47" s="197">
        <v>1</v>
      </c>
      <c r="Q47" s="6">
        <f t="shared" si="9"/>
        <v>0.05</v>
      </c>
      <c r="R47" s="6">
        <f t="shared" si="10"/>
        <v>0.25</v>
      </c>
      <c r="S47" s="6">
        <f t="shared" si="2"/>
        <v>0.375</v>
      </c>
      <c r="T47" s="6">
        <f t="shared" si="3"/>
        <v>0.5</v>
      </c>
      <c r="U47" s="141">
        <f t="shared" si="4"/>
        <v>0.5</v>
      </c>
      <c r="V47" s="641">
        <f>+Q48+Q50</f>
        <v>0</v>
      </c>
      <c r="W47" s="641">
        <f>+R48+R50</f>
        <v>0.25</v>
      </c>
      <c r="X47" s="641">
        <f>+S48+S50</f>
        <v>0.375</v>
      </c>
      <c r="Y47" s="641">
        <f>+T48+T50</f>
        <v>0</v>
      </c>
      <c r="Z47" s="652"/>
      <c r="AA47" s="651" t="s">
        <v>116</v>
      </c>
      <c r="AB47" s="673"/>
      <c r="AC47" s="649"/>
      <c r="AD47" s="66"/>
      <c r="AE47" s="66"/>
      <c r="AF47" s="66"/>
      <c r="AG47" s="66"/>
      <c r="AH47" s="66"/>
      <c r="AI47" s="66"/>
      <c r="AJ47" s="66"/>
      <c r="AK47" s="66"/>
      <c r="AL47" s="66"/>
      <c r="AM47" s="66"/>
      <c r="AN47" s="66"/>
      <c r="AO47" s="66"/>
      <c r="AP47" s="66"/>
      <c r="AQ47" s="66"/>
    </row>
    <row r="48" spans="1:43" s="26" customFormat="1" ht="43.9" customHeight="1" x14ac:dyDescent="0.25">
      <c r="A48" s="668"/>
      <c r="B48" s="670"/>
      <c r="C48" s="653"/>
      <c r="D48" s="604"/>
      <c r="E48" s="613"/>
      <c r="F48" s="650"/>
      <c r="G48" s="613"/>
      <c r="H48" s="613"/>
      <c r="I48" s="613"/>
      <c r="J48" s="613"/>
      <c r="K48" s="196">
        <v>0.5</v>
      </c>
      <c r="L48" s="195" t="s">
        <v>33</v>
      </c>
      <c r="M48" s="194">
        <v>0</v>
      </c>
      <c r="N48" s="194">
        <v>0</v>
      </c>
      <c r="O48" s="194">
        <v>0</v>
      </c>
      <c r="P48" s="194">
        <v>0</v>
      </c>
      <c r="Q48" s="153">
        <f t="shared" si="9"/>
        <v>0</v>
      </c>
      <c r="R48" s="153">
        <f t="shared" si="10"/>
        <v>0</v>
      </c>
      <c r="S48" s="153">
        <f t="shared" si="2"/>
        <v>0</v>
      </c>
      <c r="T48" s="153">
        <f t="shared" si="3"/>
        <v>0</v>
      </c>
      <c r="U48" s="157">
        <f t="shared" si="4"/>
        <v>0</v>
      </c>
      <c r="V48" s="641"/>
      <c r="W48" s="641"/>
      <c r="X48" s="641"/>
      <c r="Y48" s="641"/>
      <c r="Z48" s="652"/>
      <c r="AA48" s="652"/>
      <c r="AB48" s="673"/>
      <c r="AC48" s="649"/>
      <c r="AD48" s="66"/>
      <c r="AE48" s="66"/>
      <c r="AF48" s="66"/>
      <c r="AG48" s="66"/>
      <c r="AH48" s="66"/>
      <c r="AI48" s="66"/>
      <c r="AJ48" s="66"/>
      <c r="AK48" s="66"/>
      <c r="AL48" s="66"/>
      <c r="AM48" s="66"/>
      <c r="AN48" s="66"/>
      <c r="AO48" s="66"/>
      <c r="AP48" s="66"/>
      <c r="AQ48" s="66"/>
    </row>
    <row r="49" spans="1:43" s="26" customFormat="1" ht="53.45" customHeight="1" x14ac:dyDescent="0.25">
      <c r="A49" s="668"/>
      <c r="B49" s="670"/>
      <c r="C49" s="653"/>
      <c r="D49" s="604"/>
      <c r="E49" s="613"/>
      <c r="F49" s="650"/>
      <c r="G49" s="613"/>
      <c r="H49" s="613"/>
      <c r="I49" s="613"/>
      <c r="J49" s="605" t="s">
        <v>141</v>
      </c>
      <c r="K49" s="199">
        <v>0.5</v>
      </c>
      <c r="L49" s="198" t="s">
        <v>30</v>
      </c>
      <c r="M49" s="197">
        <v>0.1</v>
      </c>
      <c r="N49" s="197">
        <v>0.5</v>
      </c>
      <c r="O49" s="197">
        <v>0.75</v>
      </c>
      <c r="P49" s="197">
        <v>1</v>
      </c>
      <c r="Q49" s="6">
        <f t="shared" si="9"/>
        <v>0.05</v>
      </c>
      <c r="R49" s="6">
        <f t="shared" si="10"/>
        <v>0.25</v>
      </c>
      <c r="S49" s="6">
        <f t="shared" si="2"/>
        <v>0.375</v>
      </c>
      <c r="T49" s="6">
        <f t="shared" si="3"/>
        <v>0.5</v>
      </c>
      <c r="U49" s="141">
        <f t="shared" si="4"/>
        <v>0.5</v>
      </c>
      <c r="V49" s="641"/>
      <c r="W49" s="641"/>
      <c r="X49" s="641"/>
      <c r="Y49" s="641"/>
      <c r="Z49" s="652"/>
      <c r="AA49" s="652"/>
      <c r="AB49" s="673"/>
      <c r="AC49" s="649"/>
      <c r="AD49" s="66"/>
      <c r="AE49" s="66"/>
      <c r="AF49" s="66"/>
      <c r="AG49" s="66"/>
      <c r="AH49" s="66"/>
      <c r="AI49" s="66"/>
      <c r="AJ49" s="66"/>
      <c r="AK49" s="66"/>
      <c r="AL49" s="66"/>
      <c r="AM49" s="66"/>
      <c r="AN49" s="66"/>
      <c r="AO49" s="66"/>
      <c r="AP49" s="66"/>
      <c r="AQ49" s="66"/>
    </row>
    <row r="50" spans="1:43" s="26" customFormat="1" ht="46.9" customHeight="1" x14ac:dyDescent="0.25">
      <c r="A50" s="668"/>
      <c r="B50" s="670"/>
      <c r="C50" s="653"/>
      <c r="D50" s="604"/>
      <c r="E50" s="613"/>
      <c r="F50" s="650"/>
      <c r="G50" s="613"/>
      <c r="H50" s="613"/>
      <c r="I50" s="613"/>
      <c r="J50" s="606"/>
      <c r="K50" s="196">
        <v>0.5</v>
      </c>
      <c r="L50" s="195" t="s">
        <v>33</v>
      </c>
      <c r="M50" s="194">
        <v>0</v>
      </c>
      <c r="N50" s="194">
        <v>0.5</v>
      </c>
      <c r="O50" s="194">
        <v>0.75</v>
      </c>
      <c r="P50" s="194">
        <v>0</v>
      </c>
      <c r="Q50" s="153">
        <f t="shared" si="9"/>
        <v>0</v>
      </c>
      <c r="R50" s="153">
        <f t="shared" si="10"/>
        <v>0.25</v>
      </c>
      <c r="S50" s="153">
        <f t="shared" si="2"/>
        <v>0.375</v>
      </c>
      <c r="T50" s="153">
        <f t="shared" si="3"/>
        <v>0</v>
      </c>
      <c r="U50" s="157">
        <f t="shared" si="4"/>
        <v>0.375</v>
      </c>
      <c r="V50" s="641"/>
      <c r="W50" s="641"/>
      <c r="X50" s="641"/>
      <c r="Y50" s="641"/>
      <c r="Z50" s="652"/>
      <c r="AA50" s="652"/>
      <c r="AB50" s="673"/>
      <c r="AC50" s="649"/>
      <c r="AD50" s="66"/>
      <c r="AE50" s="66"/>
      <c r="AF50" s="66"/>
      <c r="AG50" s="66"/>
      <c r="AH50" s="66"/>
      <c r="AI50" s="66"/>
      <c r="AJ50" s="66"/>
      <c r="AK50" s="66"/>
      <c r="AL50" s="66"/>
      <c r="AM50" s="66"/>
      <c r="AN50" s="66"/>
      <c r="AO50" s="66"/>
      <c r="AP50" s="66"/>
      <c r="AQ50" s="66"/>
    </row>
    <row r="51" spans="1:43" s="26" customFormat="1" ht="53.45" customHeight="1" x14ac:dyDescent="0.25">
      <c r="A51" s="668"/>
      <c r="B51" s="670"/>
      <c r="C51" s="626" t="s">
        <v>145</v>
      </c>
      <c r="D51" s="622" t="s">
        <v>146</v>
      </c>
      <c r="E51" s="638" t="s">
        <v>1010</v>
      </c>
      <c r="F51" s="596">
        <v>46</v>
      </c>
      <c r="G51" s="599" t="s">
        <v>1000</v>
      </c>
      <c r="H51" s="599" t="s">
        <v>967</v>
      </c>
      <c r="I51" s="617">
        <v>0</v>
      </c>
      <c r="J51" s="605" t="s">
        <v>694</v>
      </c>
      <c r="K51" s="199">
        <v>1</v>
      </c>
      <c r="L51" s="198" t="s">
        <v>30</v>
      </c>
      <c r="M51" s="197">
        <v>0.5</v>
      </c>
      <c r="N51" s="197">
        <v>1</v>
      </c>
      <c r="O51" s="197">
        <v>1</v>
      </c>
      <c r="P51" s="197">
        <v>1</v>
      </c>
      <c r="Q51" s="6">
        <f t="shared" ref="Q51:Q80" si="11">+SUM(M51:M51)*K51</f>
        <v>0.5</v>
      </c>
      <c r="R51" s="6">
        <f t="shared" ref="R51:R80" si="12">+SUM(N51:N51)*K51</f>
        <v>1</v>
      </c>
      <c r="S51" s="6">
        <f t="shared" ref="S51:S97" si="13">+SUM(O51:O51)*K51</f>
        <v>1</v>
      </c>
      <c r="T51" s="6">
        <f t="shared" ref="T51:T97" si="14">+SUM(P51:P51)*K51</f>
        <v>1</v>
      </c>
      <c r="U51" s="141">
        <f t="shared" ref="U51:U97" si="15">+MAX(Q51:T51)</f>
        <v>1</v>
      </c>
      <c r="V51" s="641">
        <f>+M52</f>
        <v>0</v>
      </c>
      <c r="W51" s="641">
        <f>+N52</f>
        <v>0</v>
      </c>
      <c r="X51" s="641">
        <f>+O52</f>
        <v>0</v>
      </c>
      <c r="Y51" s="641">
        <f>+P52</f>
        <v>0</v>
      </c>
      <c r="Z51" s="648" t="s">
        <v>144</v>
      </c>
      <c r="AA51" s="648" t="s">
        <v>144</v>
      </c>
      <c r="AB51" s="673"/>
      <c r="AC51" s="66"/>
      <c r="AD51" s="66"/>
      <c r="AE51" s="66"/>
      <c r="AF51" s="66"/>
      <c r="AG51" s="66"/>
      <c r="AH51" s="66"/>
      <c r="AI51" s="66"/>
      <c r="AJ51" s="66"/>
      <c r="AK51" s="66"/>
      <c r="AL51" s="66"/>
      <c r="AM51" s="66"/>
      <c r="AN51" s="66"/>
      <c r="AO51" s="66"/>
      <c r="AP51" s="66"/>
      <c r="AQ51" s="66"/>
    </row>
    <row r="52" spans="1:43" s="26" customFormat="1" ht="37.15" customHeight="1" x14ac:dyDescent="0.25">
      <c r="A52" s="668"/>
      <c r="B52" s="670"/>
      <c r="C52" s="627"/>
      <c r="D52" s="625"/>
      <c r="E52" s="639"/>
      <c r="F52" s="597"/>
      <c r="G52" s="600"/>
      <c r="H52" s="600"/>
      <c r="I52" s="618"/>
      <c r="J52" s="606"/>
      <c r="K52" s="196">
        <v>1</v>
      </c>
      <c r="L52" s="195" t="s">
        <v>33</v>
      </c>
      <c r="M52" s="194">
        <v>0</v>
      </c>
      <c r="N52" s="194">
        <v>0</v>
      </c>
      <c r="O52" s="194">
        <v>0</v>
      </c>
      <c r="P52" s="194">
        <v>0</v>
      </c>
      <c r="Q52" s="153">
        <f t="shared" si="11"/>
        <v>0</v>
      </c>
      <c r="R52" s="153">
        <f t="shared" si="12"/>
        <v>0</v>
      </c>
      <c r="S52" s="153">
        <f t="shared" si="13"/>
        <v>0</v>
      </c>
      <c r="T52" s="153">
        <f t="shared" si="14"/>
        <v>0</v>
      </c>
      <c r="U52" s="157">
        <f t="shared" si="15"/>
        <v>0</v>
      </c>
      <c r="V52" s="641"/>
      <c r="W52" s="641"/>
      <c r="X52" s="641"/>
      <c r="Y52" s="641"/>
      <c r="Z52" s="643"/>
      <c r="AA52" s="643"/>
      <c r="AB52" s="673"/>
      <c r="AC52" s="66"/>
      <c r="AD52" s="66"/>
      <c r="AE52" s="66"/>
      <c r="AF52" s="66"/>
      <c r="AG52" s="66"/>
      <c r="AH52" s="66"/>
      <c r="AI52" s="66"/>
      <c r="AJ52" s="66"/>
      <c r="AK52" s="66"/>
      <c r="AL52" s="66"/>
      <c r="AM52" s="66"/>
      <c r="AN52" s="66"/>
      <c r="AO52" s="66"/>
      <c r="AP52" s="66"/>
      <c r="AQ52" s="66"/>
    </row>
    <row r="53" spans="1:43" s="26" customFormat="1" ht="37.15" customHeight="1" x14ac:dyDescent="0.25">
      <c r="A53" s="668"/>
      <c r="B53" s="670"/>
      <c r="C53" s="627"/>
      <c r="D53" s="625"/>
      <c r="E53" s="639"/>
      <c r="F53" s="597"/>
      <c r="G53" s="600"/>
      <c r="H53" s="600"/>
      <c r="I53" s="618"/>
      <c r="J53" s="605" t="s">
        <v>693</v>
      </c>
      <c r="K53" s="199">
        <v>1</v>
      </c>
      <c r="L53" s="198" t="s">
        <v>30</v>
      </c>
      <c r="M53" s="197">
        <v>0.5</v>
      </c>
      <c r="N53" s="197">
        <v>1</v>
      </c>
      <c r="O53" s="197">
        <v>1</v>
      </c>
      <c r="P53" s="197">
        <v>1</v>
      </c>
      <c r="Q53" s="6">
        <f t="shared" ref="Q53:Q54" si="16">+SUM(M53:M53)*K53</f>
        <v>0.5</v>
      </c>
      <c r="R53" s="6">
        <f t="shared" ref="R53:R54" si="17">+SUM(N53:N53)*K53</f>
        <v>1</v>
      </c>
      <c r="S53" s="6">
        <f t="shared" ref="S53:S54" si="18">+SUM(O53:O53)*K53</f>
        <v>1</v>
      </c>
      <c r="T53" s="6">
        <f t="shared" ref="T53:T54" si="19">+SUM(P53:P53)*K53</f>
        <v>1</v>
      </c>
      <c r="U53" s="141">
        <f t="shared" ref="U53:U54" si="20">+MAX(Q53:T53)</f>
        <v>1</v>
      </c>
      <c r="V53" s="6"/>
      <c r="W53" s="6"/>
      <c r="X53" s="6"/>
      <c r="Y53" s="6"/>
      <c r="Z53" s="643"/>
      <c r="AA53" s="643"/>
      <c r="AB53" s="673"/>
      <c r="AC53" s="66"/>
      <c r="AD53" s="66"/>
      <c r="AE53" s="66"/>
      <c r="AF53" s="66"/>
      <c r="AG53" s="66"/>
      <c r="AH53" s="66"/>
      <c r="AI53" s="66"/>
      <c r="AJ53" s="66"/>
      <c r="AK53" s="66"/>
      <c r="AL53" s="66"/>
      <c r="AM53" s="66"/>
      <c r="AN53" s="66"/>
      <c r="AO53" s="66"/>
      <c r="AP53" s="66"/>
      <c r="AQ53" s="66"/>
    </row>
    <row r="54" spans="1:43" s="26" customFormat="1" ht="37.15" customHeight="1" x14ac:dyDescent="0.25">
      <c r="A54" s="668"/>
      <c r="B54" s="670"/>
      <c r="C54" s="627"/>
      <c r="D54" s="625"/>
      <c r="E54" s="639"/>
      <c r="F54" s="597"/>
      <c r="G54" s="600"/>
      <c r="H54" s="600"/>
      <c r="I54" s="618"/>
      <c r="J54" s="606"/>
      <c r="K54" s="196">
        <v>1</v>
      </c>
      <c r="L54" s="195" t="s">
        <v>33</v>
      </c>
      <c r="M54" s="194">
        <v>0</v>
      </c>
      <c r="N54" s="194">
        <v>0</v>
      </c>
      <c r="O54" s="194">
        <v>0</v>
      </c>
      <c r="P54" s="194">
        <v>0</v>
      </c>
      <c r="Q54" s="153">
        <f t="shared" si="16"/>
        <v>0</v>
      </c>
      <c r="R54" s="153">
        <f t="shared" si="17"/>
        <v>0</v>
      </c>
      <c r="S54" s="153">
        <f t="shared" si="18"/>
        <v>0</v>
      </c>
      <c r="T54" s="153">
        <f t="shared" si="19"/>
        <v>0</v>
      </c>
      <c r="U54" s="157">
        <f t="shared" si="20"/>
        <v>0</v>
      </c>
      <c r="V54" s="6"/>
      <c r="W54" s="6"/>
      <c r="X54" s="6"/>
      <c r="Y54" s="6"/>
      <c r="Z54" s="643"/>
      <c r="AA54" s="643"/>
      <c r="AB54" s="673"/>
      <c r="AC54" s="66"/>
      <c r="AD54" s="66"/>
      <c r="AE54" s="66"/>
      <c r="AF54" s="66"/>
      <c r="AG54" s="66"/>
      <c r="AH54" s="66"/>
      <c r="AI54" s="66"/>
      <c r="AJ54" s="66"/>
      <c r="AK54" s="66"/>
      <c r="AL54" s="66"/>
      <c r="AM54" s="66"/>
      <c r="AN54" s="66"/>
      <c r="AO54" s="66"/>
      <c r="AP54" s="66"/>
      <c r="AQ54" s="66"/>
    </row>
    <row r="55" spans="1:43" s="26" customFormat="1" ht="49.15" customHeight="1" x14ac:dyDescent="0.25">
      <c r="A55" s="668"/>
      <c r="B55" s="670"/>
      <c r="C55" s="627"/>
      <c r="D55" s="625"/>
      <c r="E55" s="639"/>
      <c r="F55" s="597"/>
      <c r="G55" s="600"/>
      <c r="H55" s="600"/>
      <c r="I55" s="618"/>
      <c r="J55" s="636" t="s">
        <v>695</v>
      </c>
      <c r="K55" s="199">
        <v>1</v>
      </c>
      <c r="L55" s="198" t="s">
        <v>30</v>
      </c>
      <c r="M55" s="197">
        <v>0.5</v>
      </c>
      <c r="N55" s="197">
        <v>1</v>
      </c>
      <c r="O55" s="197">
        <v>1</v>
      </c>
      <c r="P55" s="197">
        <v>1</v>
      </c>
      <c r="Q55" s="6">
        <f t="shared" si="11"/>
        <v>0.5</v>
      </c>
      <c r="R55" s="6">
        <f t="shared" si="12"/>
        <v>1</v>
      </c>
      <c r="S55" s="6">
        <f t="shared" si="13"/>
        <v>1</v>
      </c>
      <c r="T55" s="6">
        <f t="shared" si="14"/>
        <v>1</v>
      </c>
      <c r="U55" s="141">
        <f t="shared" si="15"/>
        <v>1</v>
      </c>
      <c r="V55" s="641">
        <f>+M56</f>
        <v>0</v>
      </c>
      <c r="W55" s="641">
        <f>+N56</f>
        <v>0</v>
      </c>
      <c r="X55" s="641">
        <f>+O56</f>
        <v>0</v>
      </c>
      <c r="Y55" s="641">
        <f>+P56</f>
        <v>0</v>
      </c>
      <c r="Z55" s="643"/>
      <c r="AA55" s="643"/>
      <c r="AB55" s="673"/>
      <c r="AC55" s="66"/>
      <c r="AD55" s="66"/>
      <c r="AE55" s="66"/>
      <c r="AF55" s="66"/>
      <c r="AG55" s="66"/>
      <c r="AH55" s="66"/>
      <c r="AI55" s="66"/>
      <c r="AJ55" s="66"/>
      <c r="AK55" s="66"/>
      <c r="AL55" s="66"/>
      <c r="AM55" s="66"/>
      <c r="AN55" s="66"/>
      <c r="AO55" s="66"/>
      <c r="AP55" s="66"/>
      <c r="AQ55" s="66"/>
    </row>
    <row r="56" spans="1:43" s="26" customFormat="1" ht="46.9" customHeight="1" x14ac:dyDescent="0.25">
      <c r="A56" s="668"/>
      <c r="B56" s="670"/>
      <c r="C56" s="627"/>
      <c r="D56" s="625"/>
      <c r="E56" s="639"/>
      <c r="F56" s="597"/>
      <c r="G56" s="600"/>
      <c r="H56" s="600"/>
      <c r="I56" s="618"/>
      <c r="J56" s="637"/>
      <c r="K56" s="196">
        <v>1</v>
      </c>
      <c r="L56" s="195" t="s">
        <v>33</v>
      </c>
      <c r="M56" s="194">
        <v>0</v>
      </c>
      <c r="N56" s="194">
        <v>0</v>
      </c>
      <c r="O56" s="194">
        <v>0</v>
      </c>
      <c r="P56" s="194">
        <v>0</v>
      </c>
      <c r="Q56" s="153">
        <f t="shared" si="11"/>
        <v>0</v>
      </c>
      <c r="R56" s="153">
        <f t="shared" si="12"/>
        <v>0</v>
      </c>
      <c r="S56" s="153">
        <f t="shared" si="13"/>
        <v>0</v>
      </c>
      <c r="T56" s="153">
        <f t="shared" si="14"/>
        <v>0</v>
      </c>
      <c r="U56" s="157">
        <f t="shared" si="15"/>
        <v>0</v>
      </c>
      <c r="V56" s="641"/>
      <c r="W56" s="641"/>
      <c r="X56" s="641"/>
      <c r="Y56" s="641"/>
      <c r="Z56" s="643"/>
      <c r="AA56" s="643"/>
      <c r="AB56" s="673"/>
      <c r="AC56" s="66"/>
      <c r="AD56" s="66"/>
      <c r="AE56" s="66"/>
      <c r="AF56" s="66"/>
      <c r="AG56" s="66"/>
      <c r="AH56" s="66"/>
      <c r="AI56" s="66"/>
      <c r="AJ56" s="66"/>
      <c r="AK56" s="66"/>
      <c r="AL56" s="66"/>
      <c r="AM56" s="66"/>
      <c r="AN56" s="66"/>
      <c r="AO56" s="66"/>
      <c r="AP56" s="66"/>
      <c r="AQ56" s="66"/>
    </row>
    <row r="57" spans="1:43" s="26" customFormat="1" ht="53.45" customHeight="1" x14ac:dyDescent="0.25">
      <c r="A57" s="668"/>
      <c r="B57" s="670"/>
      <c r="C57" s="627"/>
      <c r="D57" s="625"/>
      <c r="E57" s="639"/>
      <c r="F57" s="597"/>
      <c r="G57" s="600"/>
      <c r="H57" s="600"/>
      <c r="I57" s="618"/>
      <c r="J57" s="636" t="s">
        <v>883</v>
      </c>
      <c r="K57" s="199">
        <v>1</v>
      </c>
      <c r="L57" s="198" t="s">
        <v>30</v>
      </c>
      <c r="M57" s="197">
        <v>0</v>
      </c>
      <c r="N57" s="197">
        <v>0</v>
      </c>
      <c r="O57" s="197">
        <v>0.75</v>
      </c>
      <c r="P57" s="197">
        <v>0.5</v>
      </c>
      <c r="Q57" s="6">
        <v>1</v>
      </c>
      <c r="R57" s="6">
        <f t="shared" si="12"/>
        <v>0</v>
      </c>
      <c r="S57" s="6">
        <f t="shared" si="13"/>
        <v>0.75</v>
      </c>
      <c r="T57" s="6">
        <f t="shared" si="14"/>
        <v>0.5</v>
      </c>
      <c r="U57" s="141">
        <f t="shared" si="15"/>
        <v>1</v>
      </c>
      <c r="V57" s="641">
        <f>+Q58</f>
        <v>0</v>
      </c>
      <c r="W57" s="641">
        <f>+R58</f>
        <v>0</v>
      </c>
      <c r="X57" s="641">
        <f>+S58</f>
        <v>0</v>
      </c>
      <c r="Y57" s="641">
        <f>+T58</f>
        <v>0</v>
      </c>
      <c r="Z57" s="643"/>
      <c r="AA57" s="643"/>
      <c r="AB57" s="673"/>
      <c r="AC57" s="66"/>
      <c r="AD57" s="66"/>
      <c r="AE57" s="66"/>
      <c r="AF57" s="66"/>
      <c r="AG57" s="66"/>
      <c r="AH57" s="66"/>
      <c r="AI57" s="66"/>
      <c r="AJ57" s="66"/>
      <c r="AK57" s="66"/>
      <c r="AL57" s="66"/>
      <c r="AM57" s="66"/>
      <c r="AN57" s="66"/>
      <c r="AO57" s="66"/>
      <c r="AP57" s="66"/>
      <c r="AQ57" s="66"/>
    </row>
    <row r="58" spans="1:43" s="26" customFormat="1" ht="53.45" customHeight="1" x14ac:dyDescent="0.25">
      <c r="A58" s="668"/>
      <c r="B58" s="670"/>
      <c r="C58" s="627"/>
      <c r="D58" s="625"/>
      <c r="E58" s="640"/>
      <c r="F58" s="598"/>
      <c r="G58" s="601"/>
      <c r="H58" s="601"/>
      <c r="I58" s="619"/>
      <c r="J58" s="637"/>
      <c r="K58" s="196">
        <v>1</v>
      </c>
      <c r="L58" s="195" t="s">
        <v>33</v>
      </c>
      <c r="M58" s="194">
        <v>0</v>
      </c>
      <c r="N58" s="194">
        <v>0</v>
      </c>
      <c r="O58" s="194">
        <v>0</v>
      </c>
      <c r="P58" s="194">
        <v>0</v>
      </c>
      <c r="Q58" s="153">
        <f t="shared" si="11"/>
        <v>0</v>
      </c>
      <c r="R58" s="153">
        <f t="shared" si="12"/>
        <v>0</v>
      </c>
      <c r="S58" s="153">
        <f t="shared" si="13"/>
        <v>0</v>
      </c>
      <c r="T58" s="153">
        <f t="shared" si="14"/>
        <v>0</v>
      </c>
      <c r="U58" s="157">
        <f t="shared" si="15"/>
        <v>0</v>
      </c>
      <c r="V58" s="641"/>
      <c r="W58" s="641"/>
      <c r="X58" s="641"/>
      <c r="Y58" s="641"/>
      <c r="Z58" s="644"/>
      <c r="AA58" s="644"/>
      <c r="AB58" s="673"/>
      <c r="AC58" s="66"/>
      <c r="AD58" s="66"/>
      <c r="AE58" s="66"/>
      <c r="AF58" s="66"/>
      <c r="AG58" s="66"/>
      <c r="AH58" s="66"/>
      <c r="AI58" s="66"/>
      <c r="AJ58" s="66"/>
      <c r="AK58" s="66"/>
      <c r="AL58" s="66"/>
      <c r="AM58" s="66"/>
      <c r="AN58" s="66"/>
      <c r="AO58" s="66"/>
      <c r="AP58" s="66"/>
      <c r="AQ58" s="66"/>
    </row>
    <row r="59" spans="1:43" s="26" customFormat="1" ht="53.45" customHeight="1" x14ac:dyDescent="0.25">
      <c r="A59" s="668"/>
      <c r="B59" s="670"/>
      <c r="C59" s="627"/>
      <c r="D59" s="625"/>
      <c r="E59" s="674" t="s">
        <v>147</v>
      </c>
      <c r="F59" s="676">
        <v>47</v>
      </c>
      <c r="G59" s="603" t="s">
        <v>1011</v>
      </c>
      <c r="H59" s="621" t="s">
        <v>148</v>
      </c>
      <c r="I59" s="635">
        <v>0</v>
      </c>
      <c r="J59" s="603" t="s">
        <v>1001</v>
      </c>
      <c r="K59" s="199">
        <v>1</v>
      </c>
      <c r="L59" s="198" t="s">
        <v>30</v>
      </c>
      <c r="M59" s="197">
        <v>0.25</v>
      </c>
      <c r="N59" s="197">
        <v>0.5</v>
      </c>
      <c r="O59" s="197">
        <v>0.75</v>
      </c>
      <c r="P59" s="197">
        <v>1</v>
      </c>
      <c r="Q59" s="6">
        <f t="shared" ref="Q59:Q64" si="21">+SUM(M59:M59)*K59</f>
        <v>0.25</v>
      </c>
      <c r="R59" s="6">
        <f t="shared" ref="R59:R64" si="22">+SUM(N59:N59)*K59</f>
        <v>0.5</v>
      </c>
      <c r="S59" s="6">
        <f t="shared" si="13"/>
        <v>0.75</v>
      </c>
      <c r="T59" s="6">
        <f t="shared" si="14"/>
        <v>1</v>
      </c>
      <c r="U59" s="141">
        <f t="shared" si="15"/>
        <v>1</v>
      </c>
      <c r="V59" s="641"/>
      <c r="W59" s="641"/>
      <c r="X59" s="641"/>
      <c r="Y59" s="641"/>
      <c r="Z59" s="677" t="s">
        <v>90</v>
      </c>
      <c r="AA59" s="642" t="s">
        <v>968</v>
      </c>
      <c r="AB59" s="673"/>
      <c r="AC59" s="66"/>
      <c r="AD59" s="66"/>
      <c r="AE59" s="66"/>
      <c r="AF59" s="66"/>
      <c r="AG59" s="66"/>
      <c r="AH59" s="66"/>
      <c r="AI59" s="66"/>
      <c r="AJ59" s="66"/>
      <c r="AK59" s="66"/>
      <c r="AL59" s="66"/>
      <c r="AM59" s="66"/>
      <c r="AN59" s="66"/>
      <c r="AO59" s="66"/>
      <c r="AP59" s="66"/>
      <c r="AQ59" s="66"/>
    </row>
    <row r="60" spans="1:43" s="26" customFormat="1" ht="53.45" customHeight="1" x14ac:dyDescent="0.25">
      <c r="A60" s="668"/>
      <c r="B60" s="670"/>
      <c r="C60" s="627"/>
      <c r="D60" s="625"/>
      <c r="E60" s="675"/>
      <c r="F60" s="676"/>
      <c r="G60" s="603"/>
      <c r="H60" s="621"/>
      <c r="I60" s="621"/>
      <c r="J60" s="603"/>
      <c r="K60" s="196">
        <v>1</v>
      </c>
      <c r="L60" s="195" t="s">
        <v>33</v>
      </c>
      <c r="M60" s="194">
        <v>0.25</v>
      </c>
      <c r="N60" s="194">
        <v>0.5</v>
      </c>
      <c r="O60" s="194">
        <v>0.75</v>
      </c>
      <c r="P60" s="194">
        <v>0</v>
      </c>
      <c r="Q60" s="153">
        <f t="shared" si="21"/>
        <v>0.25</v>
      </c>
      <c r="R60" s="153">
        <f t="shared" si="22"/>
        <v>0.5</v>
      </c>
      <c r="S60" s="153">
        <f t="shared" si="13"/>
        <v>0.75</v>
      </c>
      <c r="T60" s="153">
        <f t="shared" si="14"/>
        <v>0</v>
      </c>
      <c r="U60" s="157">
        <f t="shared" si="15"/>
        <v>0.75</v>
      </c>
      <c r="V60" s="641"/>
      <c r="W60" s="641"/>
      <c r="X60" s="641"/>
      <c r="Y60" s="641"/>
      <c r="Z60" s="678"/>
      <c r="AA60" s="643"/>
      <c r="AB60" s="673"/>
      <c r="AC60" s="66"/>
      <c r="AD60" s="66"/>
      <c r="AE60" s="66"/>
      <c r="AF60" s="66"/>
      <c r="AG60" s="66"/>
      <c r="AH60" s="66"/>
      <c r="AI60" s="66"/>
      <c r="AJ60" s="66"/>
      <c r="AK60" s="66"/>
      <c r="AL60" s="66"/>
      <c r="AM60" s="66"/>
      <c r="AN60" s="66"/>
      <c r="AO60" s="66"/>
      <c r="AP60" s="66"/>
      <c r="AQ60" s="66"/>
    </row>
    <row r="61" spans="1:43" s="26" customFormat="1" ht="53.45" customHeight="1" x14ac:dyDescent="0.25">
      <c r="A61" s="668"/>
      <c r="B61" s="670"/>
      <c r="C61" s="627"/>
      <c r="D61" s="625"/>
      <c r="E61" s="674" t="s">
        <v>1013</v>
      </c>
      <c r="F61" s="676">
        <v>48</v>
      </c>
      <c r="G61" s="603" t="s">
        <v>1012</v>
      </c>
      <c r="H61" s="621" t="s">
        <v>148</v>
      </c>
      <c r="I61" s="635">
        <v>0</v>
      </c>
      <c r="J61" s="603" t="s">
        <v>1002</v>
      </c>
      <c r="K61" s="199">
        <v>1</v>
      </c>
      <c r="L61" s="198" t="s">
        <v>30</v>
      </c>
      <c r="M61" s="197">
        <v>0.25</v>
      </c>
      <c r="N61" s="197">
        <v>0.5</v>
      </c>
      <c r="O61" s="197">
        <v>0.75</v>
      </c>
      <c r="P61" s="197">
        <v>1</v>
      </c>
      <c r="Q61" s="6">
        <f t="shared" si="21"/>
        <v>0.25</v>
      </c>
      <c r="R61" s="6">
        <f t="shared" si="22"/>
        <v>0.5</v>
      </c>
      <c r="S61" s="6">
        <f t="shared" si="13"/>
        <v>0.75</v>
      </c>
      <c r="T61" s="6">
        <f t="shared" si="14"/>
        <v>1</v>
      </c>
      <c r="U61" s="141">
        <f t="shared" si="15"/>
        <v>1</v>
      </c>
      <c r="V61" s="641"/>
      <c r="W61" s="641"/>
      <c r="X61" s="641"/>
      <c r="Y61" s="641"/>
      <c r="Z61" s="678"/>
      <c r="AA61" s="643"/>
      <c r="AB61" s="673"/>
      <c r="AC61" s="66"/>
      <c r="AD61" s="66"/>
      <c r="AE61" s="66"/>
      <c r="AF61" s="66"/>
      <c r="AG61" s="66"/>
      <c r="AH61" s="66"/>
      <c r="AI61" s="66"/>
      <c r="AJ61" s="66"/>
      <c r="AK61" s="66"/>
      <c r="AL61" s="66"/>
      <c r="AM61" s="66"/>
      <c r="AN61" s="66"/>
      <c r="AO61" s="66"/>
      <c r="AP61" s="66"/>
      <c r="AQ61" s="66"/>
    </row>
    <row r="62" spans="1:43" s="26" customFormat="1" ht="53.45" customHeight="1" x14ac:dyDescent="0.25">
      <c r="A62" s="668"/>
      <c r="B62" s="670"/>
      <c r="C62" s="627"/>
      <c r="D62" s="625"/>
      <c r="E62" s="675"/>
      <c r="F62" s="676"/>
      <c r="G62" s="603"/>
      <c r="H62" s="621"/>
      <c r="I62" s="621"/>
      <c r="J62" s="603"/>
      <c r="K62" s="196">
        <v>1</v>
      </c>
      <c r="L62" s="195" t="s">
        <v>33</v>
      </c>
      <c r="M62" s="194">
        <v>0.25</v>
      </c>
      <c r="N62" s="194">
        <v>0.5</v>
      </c>
      <c r="O62" s="194">
        <v>0.75</v>
      </c>
      <c r="P62" s="194">
        <v>0</v>
      </c>
      <c r="Q62" s="153">
        <f t="shared" si="21"/>
        <v>0.25</v>
      </c>
      <c r="R62" s="153">
        <f t="shared" si="22"/>
        <v>0.5</v>
      </c>
      <c r="S62" s="153">
        <f t="shared" si="13"/>
        <v>0.75</v>
      </c>
      <c r="T62" s="153">
        <f t="shared" si="14"/>
        <v>0</v>
      </c>
      <c r="U62" s="157">
        <f t="shared" si="15"/>
        <v>0.75</v>
      </c>
      <c r="V62" s="641"/>
      <c r="W62" s="641"/>
      <c r="X62" s="641"/>
      <c r="Y62" s="641"/>
      <c r="Z62" s="678"/>
      <c r="AA62" s="643"/>
      <c r="AB62" s="673"/>
      <c r="AC62" s="66"/>
      <c r="AD62" s="66"/>
      <c r="AE62" s="66"/>
      <c r="AF62" s="66"/>
      <c r="AG62" s="66"/>
      <c r="AH62" s="66"/>
      <c r="AI62" s="66"/>
      <c r="AJ62" s="66"/>
      <c r="AK62" s="66"/>
      <c r="AL62" s="66"/>
      <c r="AM62" s="66"/>
      <c r="AN62" s="66"/>
      <c r="AO62" s="66"/>
      <c r="AP62" s="66"/>
      <c r="AQ62" s="66"/>
    </row>
    <row r="63" spans="1:43" s="26" customFormat="1" ht="63.6" customHeight="1" x14ac:dyDescent="0.25">
      <c r="A63" s="668"/>
      <c r="B63" s="670"/>
      <c r="C63" s="627"/>
      <c r="D63" s="625"/>
      <c r="E63" s="674" t="s">
        <v>149</v>
      </c>
      <c r="F63" s="676">
        <v>49</v>
      </c>
      <c r="G63" s="603" t="s">
        <v>1003</v>
      </c>
      <c r="H63" s="603" t="s">
        <v>1004</v>
      </c>
      <c r="I63" s="634">
        <v>0</v>
      </c>
      <c r="J63" s="603" t="s">
        <v>1005</v>
      </c>
      <c r="K63" s="199">
        <v>1</v>
      </c>
      <c r="L63" s="198" t="s">
        <v>30</v>
      </c>
      <c r="M63" s="197">
        <v>0.25</v>
      </c>
      <c r="N63" s="197">
        <v>0.5</v>
      </c>
      <c r="O63" s="197">
        <v>0.75</v>
      </c>
      <c r="P63" s="197">
        <v>1</v>
      </c>
      <c r="Q63" s="6">
        <f t="shared" si="21"/>
        <v>0.25</v>
      </c>
      <c r="R63" s="6">
        <f t="shared" si="22"/>
        <v>0.5</v>
      </c>
      <c r="S63" s="6">
        <f t="shared" si="13"/>
        <v>0.75</v>
      </c>
      <c r="T63" s="6">
        <f t="shared" si="14"/>
        <v>1</v>
      </c>
      <c r="U63" s="141">
        <f t="shared" si="15"/>
        <v>1</v>
      </c>
      <c r="V63" s="641"/>
      <c r="W63" s="641"/>
      <c r="X63" s="641"/>
      <c r="Y63" s="641"/>
      <c r="Z63" s="678"/>
      <c r="AA63" s="643"/>
      <c r="AB63" s="673"/>
      <c r="AC63" s="66"/>
      <c r="AD63" s="66"/>
      <c r="AE63" s="66"/>
      <c r="AF63" s="66"/>
      <c r="AG63" s="66"/>
      <c r="AH63" s="66"/>
      <c r="AI63" s="66"/>
      <c r="AJ63" s="66"/>
      <c r="AK63" s="66"/>
      <c r="AL63" s="66"/>
      <c r="AM63" s="66"/>
      <c r="AN63" s="66"/>
      <c r="AO63" s="66"/>
      <c r="AP63" s="66"/>
      <c r="AQ63" s="66"/>
    </row>
    <row r="64" spans="1:43" s="26" customFormat="1" ht="57" customHeight="1" x14ac:dyDescent="0.25">
      <c r="A64" s="668"/>
      <c r="B64" s="670"/>
      <c r="C64" s="628"/>
      <c r="D64" s="623"/>
      <c r="E64" s="675"/>
      <c r="F64" s="676"/>
      <c r="G64" s="603"/>
      <c r="H64" s="603"/>
      <c r="I64" s="603"/>
      <c r="J64" s="603"/>
      <c r="K64" s="196">
        <v>1</v>
      </c>
      <c r="L64" s="195" t="s">
        <v>33</v>
      </c>
      <c r="M64" s="194">
        <v>0</v>
      </c>
      <c r="N64" s="194">
        <v>0</v>
      </c>
      <c r="O64" s="194">
        <v>0</v>
      </c>
      <c r="P64" s="194">
        <v>0</v>
      </c>
      <c r="Q64" s="153">
        <f t="shared" si="21"/>
        <v>0</v>
      </c>
      <c r="R64" s="153">
        <f t="shared" si="22"/>
        <v>0</v>
      </c>
      <c r="S64" s="153">
        <f t="shared" si="13"/>
        <v>0</v>
      </c>
      <c r="T64" s="153">
        <f t="shared" si="14"/>
        <v>0</v>
      </c>
      <c r="U64" s="157">
        <f t="shared" si="15"/>
        <v>0</v>
      </c>
      <c r="V64" s="641"/>
      <c r="W64" s="641"/>
      <c r="X64" s="641"/>
      <c r="Y64" s="641"/>
      <c r="Z64" s="678"/>
      <c r="AA64" s="644"/>
      <c r="AB64" s="673"/>
      <c r="AC64" s="66"/>
      <c r="AD64" s="66"/>
      <c r="AE64" s="66"/>
      <c r="AF64" s="66"/>
      <c r="AG64" s="66"/>
      <c r="AH64" s="66"/>
      <c r="AI64" s="66"/>
      <c r="AJ64" s="66"/>
      <c r="AK64" s="66"/>
      <c r="AL64" s="66"/>
      <c r="AM64" s="66"/>
      <c r="AN64" s="66"/>
      <c r="AO64" s="66"/>
      <c r="AP64" s="66"/>
      <c r="AQ64" s="66"/>
    </row>
    <row r="65" spans="1:43" s="26" customFormat="1" ht="49.9" customHeight="1" x14ac:dyDescent="0.25">
      <c r="A65" s="668"/>
      <c r="B65" s="670"/>
      <c r="C65" s="626" t="s">
        <v>150</v>
      </c>
      <c r="D65" s="622" t="s">
        <v>1006</v>
      </c>
      <c r="E65" s="599" t="s">
        <v>1068</v>
      </c>
      <c r="F65" s="602">
        <v>50</v>
      </c>
      <c r="G65" s="603" t="s">
        <v>901</v>
      </c>
      <c r="H65" s="604" t="s">
        <v>900</v>
      </c>
      <c r="I65" s="620">
        <v>0</v>
      </c>
      <c r="J65" s="604" t="s">
        <v>943</v>
      </c>
      <c r="K65" s="341">
        <v>0.15</v>
      </c>
      <c r="L65" s="198" t="s">
        <v>30</v>
      </c>
      <c r="M65" s="343">
        <v>0.75</v>
      </c>
      <c r="N65" s="343">
        <v>1</v>
      </c>
      <c r="O65" s="343">
        <v>1</v>
      </c>
      <c r="P65" s="343">
        <v>1</v>
      </c>
      <c r="Q65" s="6">
        <f t="shared" si="11"/>
        <v>0.11249999999999999</v>
      </c>
      <c r="R65" s="6">
        <f t="shared" si="12"/>
        <v>0.15</v>
      </c>
      <c r="S65" s="6">
        <f t="shared" si="13"/>
        <v>0.15</v>
      </c>
      <c r="T65" s="6">
        <f t="shared" si="14"/>
        <v>0.15</v>
      </c>
      <c r="U65" s="141">
        <f t="shared" si="15"/>
        <v>0.15</v>
      </c>
      <c r="V65" s="641">
        <f>+Q66</f>
        <v>0</v>
      </c>
      <c r="W65" s="641">
        <f>+R66</f>
        <v>0</v>
      </c>
      <c r="X65" s="641">
        <f>+S66</f>
        <v>0</v>
      </c>
      <c r="Y65" s="641">
        <f>+T66</f>
        <v>0</v>
      </c>
      <c r="Z65" s="678"/>
      <c r="AA65" s="645" t="s">
        <v>969</v>
      </c>
      <c r="AB65" s="673"/>
      <c r="AC65" s="66"/>
      <c r="AD65" s="66"/>
      <c r="AE65" s="66"/>
      <c r="AF65" s="66"/>
      <c r="AG65" s="66"/>
      <c r="AH65" s="66"/>
      <c r="AI65" s="66"/>
      <c r="AJ65" s="66"/>
      <c r="AK65" s="66"/>
      <c r="AL65" s="66"/>
      <c r="AM65" s="66"/>
      <c r="AN65" s="66"/>
      <c r="AO65" s="66"/>
      <c r="AP65" s="66"/>
      <c r="AQ65" s="66"/>
    </row>
    <row r="66" spans="1:43" s="26" customFormat="1" ht="53.45" customHeight="1" x14ac:dyDescent="0.25">
      <c r="A66" s="668"/>
      <c r="B66" s="670"/>
      <c r="C66" s="627"/>
      <c r="D66" s="625"/>
      <c r="E66" s="600"/>
      <c r="F66" s="602"/>
      <c r="G66" s="603"/>
      <c r="H66" s="604"/>
      <c r="I66" s="620"/>
      <c r="J66" s="604"/>
      <c r="K66" s="342">
        <v>0.15</v>
      </c>
      <c r="L66" s="195" t="s">
        <v>33</v>
      </c>
      <c r="M66" s="194">
        <v>0</v>
      </c>
      <c r="N66" s="194">
        <v>0</v>
      </c>
      <c r="O66" s="194">
        <v>0</v>
      </c>
      <c r="P66" s="194">
        <v>0</v>
      </c>
      <c r="Q66" s="153">
        <f t="shared" si="11"/>
        <v>0</v>
      </c>
      <c r="R66" s="153">
        <f t="shared" si="12"/>
        <v>0</v>
      </c>
      <c r="S66" s="153">
        <f t="shared" si="13"/>
        <v>0</v>
      </c>
      <c r="T66" s="153">
        <f t="shared" si="14"/>
        <v>0</v>
      </c>
      <c r="U66" s="157">
        <f t="shared" si="15"/>
        <v>0</v>
      </c>
      <c r="V66" s="641"/>
      <c r="W66" s="641"/>
      <c r="X66" s="641"/>
      <c r="Y66" s="641"/>
      <c r="Z66" s="678"/>
      <c r="AA66" s="646"/>
      <c r="AB66" s="673"/>
      <c r="AC66" s="66"/>
      <c r="AD66" s="66"/>
      <c r="AE66" s="66"/>
      <c r="AF66" s="66"/>
      <c r="AG66" s="66"/>
      <c r="AH66" s="66"/>
      <c r="AI66" s="66"/>
      <c r="AJ66" s="66"/>
      <c r="AK66" s="66"/>
      <c r="AL66" s="66"/>
      <c r="AM66" s="66"/>
      <c r="AN66" s="66"/>
      <c r="AO66" s="66"/>
      <c r="AP66" s="66"/>
      <c r="AQ66" s="66"/>
    </row>
    <row r="67" spans="1:43" s="26" customFormat="1" ht="53.45" customHeight="1" x14ac:dyDescent="0.25">
      <c r="A67" s="668"/>
      <c r="B67" s="670"/>
      <c r="C67" s="627"/>
      <c r="D67" s="625"/>
      <c r="E67" s="600"/>
      <c r="F67" s="602"/>
      <c r="G67" s="603"/>
      <c r="H67" s="604"/>
      <c r="I67" s="620"/>
      <c r="J67" s="622" t="s">
        <v>944</v>
      </c>
      <c r="K67" s="341">
        <v>0.15</v>
      </c>
      <c r="L67" s="198" t="s">
        <v>30</v>
      </c>
      <c r="M67" s="197">
        <v>1</v>
      </c>
      <c r="N67" s="197">
        <v>1</v>
      </c>
      <c r="O67" s="197">
        <v>1</v>
      </c>
      <c r="P67" s="197">
        <v>1</v>
      </c>
      <c r="Q67" s="6">
        <f t="shared" ref="Q67:Q68" si="23">+SUM(M67:M67)*K67</f>
        <v>0.15</v>
      </c>
      <c r="R67" s="6">
        <f t="shared" ref="R67:R68" si="24">+SUM(N67:N67)*K67</f>
        <v>0.15</v>
      </c>
      <c r="S67" s="6">
        <f t="shared" ref="S67:S68" si="25">+SUM(O67:O67)*K67</f>
        <v>0.15</v>
      </c>
      <c r="T67" s="6">
        <f t="shared" ref="T67:T68" si="26">+SUM(P67:P67)*K67</f>
        <v>0.15</v>
      </c>
      <c r="U67" s="141">
        <f t="shared" ref="U67:U68" si="27">+MAX(Q67:T67)</f>
        <v>0.15</v>
      </c>
      <c r="V67" s="641">
        <f>+Q68</f>
        <v>0</v>
      </c>
      <c r="W67" s="641">
        <f>+R68</f>
        <v>0</v>
      </c>
      <c r="X67" s="641">
        <f>+S68</f>
        <v>0</v>
      </c>
      <c r="Y67" s="641">
        <f>+T68</f>
        <v>0</v>
      </c>
      <c r="Z67" s="678"/>
      <c r="AA67" s="646"/>
      <c r="AB67" s="673"/>
      <c r="AC67" s="66"/>
      <c r="AD67" s="66"/>
      <c r="AE67" s="66"/>
      <c r="AF67" s="66"/>
      <c r="AG67" s="66"/>
      <c r="AH67" s="66"/>
      <c r="AI67" s="66"/>
      <c r="AJ67" s="66"/>
      <c r="AK67" s="66"/>
      <c r="AL67" s="66"/>
      <c r="AM67" s="66"/>
      <c r="AN67" s="66"/>
      <c r="AO67" s="66"/>
      <c r="AP67" s="66"/>
      <c r="AQ67" s="66"/>
    </row>
    <row r="68" spans="1:43" s="26" customFormat="1" ht="45.6" customHeight="1" x14ac:dyDescent="0.25">
      <c r="A68" s="668"/>
      <c r="B68" s="670"/>
      <c r="C68" s="627"/>
      <c r="D68" s="625"/>
      <c r="E68" s="600"/>
      <c r="F68" s="602"/>
      <c r="G68" s="603"/>
      <c r="H68" s="604"/>
      <c r="I68" s="620"/>
      <c r="J68" s="623"/>
      <c r="K68" s="342">
        <v>0.15</v>
      </c>
      <c r="L68" s="195" t="s">
        <v>33</v>
      </c>
      <c r="M68" s="194">
        <v>0</v>
      </c>
      <c r="N68" s="194">
        <v>0</v>
      </c>
      <c r="O68" s="194">
        <v>0</v>
      </c>
      <c r="P68" s="194">
        <v>0</v>
      </c>
      <c r="Q68" s="153">
        <f t="shared" si="23"/>
        <v>0</v>
      </c>
      <c r="R68" s="153">
        <f t="shared" si="24"/>
        <v>0</v>
      </c>
      <c r="S68" s="153">
        <f t="shared" si="25"/>
        <v>0</v>
      </c>
      <c r="T68" s="153">
        <f t="shared" si="26"/>
        <v>0</v>
      </c>
      <c r="U68" s="157">
        <f t="shared" si="27"/>
        <v>0</v>
      </c>
      <c r="V68" s="641"/>
      <c r="W68" s="641"/>
      <c r="X68" s="641"/>
      <c r="Y68" s="641"/>
      <c r="Z68" s="678"/>
      <c r="AA68" s="646"/>
      <c r="AB68" s="673"/>
      <c r="AC68" s="66"/>
      <c r="AD68" s="66"/>
      <c r="AE68" s="66"/>
      <c r="AF68" s="66"/>
      <c r="AG68" s="66"/>
      <c r="AH68" s="66"/>
      <c r="AI68" s="66"/>
      <c r="AJ68" s="66"/>
      <c r="AK68" s="66"/>
      <c r="AL68" s="66"/>
      <c r="AM68" s="66"/>
      <c r="AN68" s="66"/>
      <c r="AO68" s="66"/>
      <c r="AP68" s="66"/>
      <c r="AQ68" s="66"/>
    </row>
    <row r="69" spans="1:43" s="26" customFormat="1" ht="53.45" customHeight="1" x14ac:dyDescent="0.25">
      <c r="A69" s="668"/>
      <c r="B69" s="670"/>
      <c r="C69" s="627"/>
      <c r="D69" s="625"/>
      <c r="E69" s="600"/>
      <c r="F69" s="602"/>
      <c r="G69" s="603"/>
      <c r="H69" s="604"/>
      <c r="I69" s="620"/>
      <c r="J69" s="604" t="s">
        <v>942</v>
      </c>
      <c r="K69" s="341">
        <v>0.7</v>
      </c>
      <c r="L69" s="198" t="s">
        <v>30</v>
      </c>
      <c r="M69" s="343">
        <v>0</v>
      </c>
      <c r="N69" s="343">
        <v>0</v>
      </c>
      <c r="O69" s="343">
        <v>0.5</v>
      </c>
      <c r="P69" s="343">
        <v>1</v>
      </c>
      <c r="Q69" s="6">
        <f t="shared" si="11"/>
        <v>0</v>
      </c>
      <c r="R69" s="6">
        <f t="shared" si="12"/>
        <v>0</v>
      </c>
      <c r="S69" s="6">
        <f t="shared" si="13"/>
        <v>0.35</v>
      </c>
      <c r="T69" s="6">
        <f t="shared" si="14"/>
        <v>0.7</v>
      </c>
      <c r="U69" s="141">
        <f t="shared" si="15"/>
        <v>0.7</v>
      </c>
      <c r="V69" s="641">
        <f>+Q70</f>
        <v>0</v>
      </c>
      <c r="W69" s="641">
        <f>+R70</f>
        <v>0</v>
      </c>
      <c r="X69" s="641">
        <f>+S70</f>
        <v>0</v>
      </c>
      <c r="Y69" s="641">
        <f>+T70</f>
        <v>0</v>
      </c>
      <c r="Z69" s="678"/>
      <c r="AA69" s="646"/>
      <c r="AB69" s="673"/>
      <c r="AC69" s="66"/>
      <c r="AD69" s="66"/>
      <c r="AE69" s="66"/>
      <c r="AF69" s="66"/>
      <c r="AG69" s="66"/>
      <c r="AH69" s="66"/>
      <c r="AI69" s="66"/>
      <c r="AJ69" s="66"/>
      <c r="AK69" s="66"/>
      <c r="AL69" s="66"/>
      <c r="AM69" s="66"/>
      <c r="AN69" s="66"/>
      <c r="AO69" s="66"/>
      <c r="AP69" s="66"/>
      <c r="AQ69" s="66"/>
    </row>
    <row r="70" spans="1:43" s="26" customFormat="1" ht="41.45" customHeight="1" x14ac:dyDescent="0.25">
      <c r="A70" s="668"/>
      <c r="B70" s="670"/>
      <c r="C70" s="627"/>
      <c r="D70" s="625"/>
      <c r="E70" s="601"/>
      <c r="F70" s="602"/>
      <c r="G70" s="603"/>
      <c r="H70" s="604"/>
      <c r="I70" s="620"/>
      <c r="J70" s="604"/>
      <c r="K70" s="342">
        <v>0.7</v>
      </c>
      <c r="L70" s="195" t="s">
        <v>33</v>
      </c>
      <c r="M70" s="194">
        <v>0</v>
      </c>
      <c r="N70" s="194">
        <v>0</v>
      </c>
      <c r="O70" s="194">
        <v>0</v>
      </c>
      <c r="P70" s="194">
        <v>0</v>
      </c>
      <c r="Q70" s="153">
        <f t="shared" si="11"/>
        <v>0</v>
      </c>
      <c r="R70" s="153">
        <f t="shared" si="12"/>
        <v>0</v>
      </c>
      <c r="S70" s="153">
        <f t="shared" si="13"/>
        <v>0</v>
      </c>
      <c r="T70" s="153">
        <f t="shared" si="14"/>
        <v>0</v>
      </c>
      <c r="U70" s="157">
        <f t="shared" si="15"/>
        <v>0</v>
      </c>
      <c r="V70" s="641"/>
      <c r="W70" s="641"/>
      <c r="X70" s="641"/>
      <c r="Y70" s="641"/>
      <c r="Z70" s="678"/>
      <c r="AA70" s="647"/>
      <c r="AB70" s="673"/>
      <c r="AC70" s="66"/>
      <c r="AD70" s="66"/>
      <c r="AE70" s="66"/>
      <c r="AF70" s="66"/>
      <c r="AG70" s="66"/>
      <c r="AH70" s="66"/>
      <c r="AI70" s="66"/>
      <c r="AJ70" s="66"/>
      <c r="AK70" s="66"/>
      <c r="AL70" s="66"/>
      <c r="AM70" s="66"/>
      <c r="AN70" s="66"/>
      <c r="AO70" s="66"/>
      <c r="AP70" s="66"/>
      <c r="AQ70" s="66"/>
    </row>
    <row r="71" spans="1:43" s="26" customFormat="1" ht="39.6" customHeight="1" x14ac:dyDescent="0.25">
      <c r="A71" s="668"/>
      <c r="B71" s="670"/>
      <c r="C71" s="627"/>
      <c r="D71" s="625"/>
      <c r="E71" s="599" t="s">
        <v>1060</v>
      </c>
      <c r="F71" s="596">
        <v>51</v>
      </c>
      <c r="G71" s="599" t="s">
        <v>1109</v>
      </c>
      <c r="H71" s="599" t="s">
        <v>967</v>
      </c>
      <c r="I71" s="629">
        <v>0</v>
      </c>
      <c r="J71" s="632" t="s">
        <v>1111</v>
      </c>
      <c r="K71" s="199">
        <v>1</v>
      </c>
      <c r="L71" s="198" t="s">
        <v>30</v>
      </c>
      <c r="M71" s="340">
        <v>0.1</v>
      </c>
      <c r="N71" s="340">
        <v>0.3</v>
      </c>
      <c r="O71" s="340">
        <v>0.75</v>
      </c>
      <c r="P71" s="340">
        <v>1</v>
      </c>
      <c r="Q71" s="6">
        <f t="shared" ref="Q71:Q76" si="28">+SUM(M71:M71)*K71</f>
        <v>0.1</v>
      </c>
      <c r="R71" s="6">
        <f t="shared" ref="R71:R76" si="29">+SUM(N71:N71)*K71</f>
        <v>0.3</v>
      </c>
      <c r="S71" s="6">
        <f t="shared" ref="S71:S76" si="30">+SUM(O71:O71)*K71</f>
        <v>0.75</v>
      </c>
      <c r="T71" s="6">
        <f t="shared" ref="T71:T76" si="31">+SUM(P71:P71)*K71</f>
        <v>1</v>
      </c>
      <c r="U71" s="157"/>
      <c r="V71" s="138"/>
      <c r="W71" s="138"/>
      <c r="X71" s="138"/>
      <c r="Y71" s="138"/>
      <c r="Z71" s="678"/>
      <c r="AA71" s="332"/>
      <c r="AB71" s="673"/>
      <c r="AC71" s="66"/>
      <c r="AD71" s="66"/>
      <c r="AE71" s="66"/>
      <c r="AF71" s="66"/>
      <c r="AG71" s="66"/>
      <c r="AH71" s="66"/>
      <c r="AI71" s="66"/>
      <c r="AJ71" s="66"/>
      <c r="AK71" s="66"/>
      <c r="AL71" s="66"/>
      <c r="AM71" s="66"/>
      <c r="AN71" s="66"/>
      <c r="AO71" s="66"/>
      <c r="AP71" s="66"/>
      <c r="AQ71" s="66"/>
    </row>
    <row r="72" spans="1:43" s="26" customFormat="1" ht="44.45" customHeight="1" x14ac:dyDescent="0.25">
      <c r="A72" s="668"/>
      <c r="B72" s="670"/>
      <c r="C72" s="627"/>
      <c r="D72" s="625"/>
      <c r="E72" s="600"/>
      <c r="F72" s="597"/>
      <c r="G72" s="600"/>
      <c r="H72" s="600"/>
      <c r="I72" s="630"/>
      <c r="J72" s="633"/>
      <c r="K72" s="196">
        <v>1</v>
      </c>
      <c r="L72" s="195" t="s">
        <v>33</v>
      </c>
      <c r="M72" s="194">
        <v>0.25</v>
      </c>
      <c r="N72" s="194">
        <v>0.5</v>
      </c>
      <c r="O72" s="194">
        <v>0.5</v>
      </c>
      <c r="P72" s="194">
        <v>0</v>
      </c>
      <c r="Q72" s="153">
        <f t="shared" si="28"/>
        <v>0.25</v>
      </c>
      <c r="R72" s="153">
        <f t="shared" si="29"/>
        <v>0.5</v>
      </c>
      <c r="S72" s="153">
        <f t="shared" si="30"/>
        <v>0.5</v>
      </c>
      <c r="T72" s="153">
        <f t="shared" si="31"/>
        <v>0</v>
      </c>
      <c r="U72" s="157"/>
      <c r="V72" s="138"/>
      <c r="W72" s="138"/>
      <c r="X72" s="138"/>
      <c r="Y72" s="138"/>
      <c r="Z72" s="678"/>
      <c r="AA72" s="332"/>
      <c r="AB72" s="673"/>
      <c r="AC72" s="66"/>
      <c r="AD72" s="66"/>
      <c r="AE72" s="66"/>
      <c r="AF72" s="66"/>
      <c r="AG72" s="66"/>
      <c r="AH72" s="66"/>
      <c r="AI72" s="66"/>
      <c r="AJ72" s="66"/>
      <c r="AK72" s="66"/>
      <c r="AL72" s="66"/>
      <c r="AM72" s="66"/>
      <c r="AN72" s="66"/>
      <c r="AO72" s="66"/>
      <c r="AP72" s="66"/>
      <c r="AQ72" s="66"/>
    </row>
    <row r="73" spans="1:43" s="26" customFormat="1" ht="49.15" customHeight="1" x14ac:dyDescent="0.25">
      <c r="A73" s="668"/>
      <c r="B73" s="670"/>
      <c r="C73" s="627"/>
      <c r="D73" s="625"/>
      <c r="E73" s="600"/>
      <c r="F73" s="597"/>
      <c r="G73" s="600"/>
      <c r="H73" s="600"/>
      <c r="I73" s="630"/>
      <c r="J73" s="632" t="s">
        <v>1113</v>
      </c>
      <c r="K73" s="199">
        <v>1</v>
      </c>
      <c r="L73" s="198" t="s">
        <v>30</v>
      </c>
      <c r="M73" s="340">
        <v>0.1</v>
      </c>
      <c r="N73" s="340">
        <v>0.3</v>
      </c>
      <c r="O73" s="340">
        <v>0.75</v>
      </c>
      <c r="P73" s="340">
        <v>1</v>
      </c>
      <c r="Q73" s="6">
        <f t="shared" si="28"/>
        <v>0.1</v>
      </c>
      <c r="R73" s="6">
        <f t="shared" si="29"/>
        <v>0.3</v>
      </c>
      <c r="S73" s="6">
        <f t="shared" si="30"/>
        <v>0.75</v>
      </c>
      <c r="T73" s="6">
        <f t="shared" si="31"/>
        <v>1</v>
      </c>
      <c r="U73" s="157"/>
      <c r="V73" s="138"/>
      <c r="W73" s="138"/>
      <c r="X73" s="138"/>
      <c r="Y73" s="138"/>
      <c r="Z73" s="678"/>
      <c r="AA73" s="332"/>
      <c r="AB73" s="673"/>
      <c r="AC73" s="66"/>
      <c r="AD73" s="66"/>
      <c r="AE73" s="66"/>
      <c r="AF73" s="66"/>
      <c r="AG73" s="66"/>
      <c r="AH73" s="66"/>
      <c r="AI73" s="66"/>
      <c r="AJ73" s="66"/>
      <c r="AK73" s="66"/>
      <c r="AL73" s="66"/>
      <c r="AM73" s="66"/>
      <c r="AN73" s="66"/>
      <c r="AO73" s="66"/>
      <c r="AP73" s="66"/>
      <c r="AQ73" s="66"/>
    </row>
    <row r="74" spans="1:43" s="26" customFormat="1" ht="50.45" customHeight="1" x14ac:dyDescent="0.25">
      <c r="A74" s="668"/>
      <c r="B74" s="670"/>
      <c r="C74" s="627"/>
      <c r="D74" s="625"/>
      <c r="E74" s="601"/>
      <c r="F74" s="598"/>
      <c r="G74" s="601"/>
      <c r="H74" s="601"/>
      <c r="I74" s="631"/>
      <c r="J74" s="633"/>
      <c r="K74" s="196">
        <v>1</v>
      </c>
      <c r="L74" s="195" t="s">
        <v>33</v>
      </c>
      <c r="M74" s="194">
        <v>0.25</v>
      </c>
      <c r="N74" s="194">
        <v>0.5</v>
      </c>
      <c r="O74" s="194">
        <v>0.5</v>
      </c>
      <c r="P74" s="194">
        <v>0</v>
      </c>
      <c r="Q74" s="153">
        <f t="shared" si="28"/>
        <v>0.25</v>
      </c>
      <c r="R74" s="153">
        <f t="shared" si="29"/>
        <v>0.5</v>
      </c>
      <c r="S74" s="153">
        <f t="shared" si="30"/>
        <v>0.5</v>
      </c>
      <c r="T74" s="153">
        <f t="shared" si="31"/>
        <v>0</v>
      </c>
      <c r="U74" s="157"/>
      <c r="V74" s="138"/>
      <c r="W74" s="138"/>
      <c r="X74" s="138"/>
      <c r="Y74" s="138"/>
      <c r="Z74" s="678"/>
      <c r="AA74" s="332"/>
      <c r="AB74" s="673"/>
      <c r="AC74" s="66"/>
      <c r="AD74" s="66"/>
      <c r="AE74" s="66"/>
      <c r="AF74" s="66"/>
      <c r="AG74" s="66"/>
      <c r="AH74" s="66"/>
      <c r="AI74" s="66"/>
      <c r="AJ74" s="66"/>
      <c r="AK74" s="66"/>
      <c r="AL74" s="66"/>
      <c r="AM74" s="66"/>
      <c r="AN74" s="66"/>
      <c r="AO74" s="66"/>
      <c r="AP74" s="66"/>
      <c r="AQ74" s="66"/>
    </row>
    <row r="75" spans="1:43" s="26" customFormat="1" ht="38.450000000000003" customHeight="1" x14ac:dyDescent="0.25">
      <c r="A75" s="668"/>
      <c r="B75" s="670"/>
      <c r="C75" s="627"/>
      <c r="D75" s="625"/>
      <c r="E75" s="599" t="s">
        <v>1061</v>
      </c>
      <c r="F75" s="596">
        <v>52</v>
      </c>
      <c r="G75" s="599" t="s">
        <v>1110</v>
      </c>
      <c r="H75" s="599" t="s">
        <v>967</v>
      </c>
      <c r="I75" s="629">
        <v>0</v>
      </c>
      <c r="J75" s="632" t="s">
        <v>1112</v>
      </c>
      <c r="K75" s="199">
        <v>1</v>
      </c>
      <c r="L75" s="198" t="s">
        <v>30</v>
      </c>
      <c r="M75" s="340">
        <v>0.1</v>
      </c>
      <c r="N75" s="340">
        <v>0.3</v>
      </c>
      <c r="O75" s="340">
        <v>0.75</v>
      </c>
      <c r="P75" s="340">
        <v>1</v>
      </c>
      <c r="Q75" s="6">
        <f t="shared" si="28"/>
        <v>0.1</v>
      </c>
      <c r="R75" s="6">
        <f t="shared" si="29"/>
        <v>0.3</v>
      </c>
      <c r="S75" s="6">
        <f t="shared" si="30"/>
        <v>0.75</v>
      </c>
      <c r="T75" s="6">
        <f t="shared" si="31"/>
        <v>1</v>
      </c>
      <c r="U75" s="157"/>
      <c r="V75" s="138"/>
      <c r="W75" s="138"/>
      <c r="X75" s="138"/>
      <c r="Y75" s="138"/>
      <c r="Z75" s="678"/>
      <c r="AA75" s="332"/>
      <c r="AB75" s="673"/>
      <c r="AC75" s="66"/>
      <c r="AD75" s="66"/>
      <c r="AE75" s="66"/>
      <c r="AF75" s="66"/>
      <c r="AG75" s="66"/>
      <c r="AH75" s="66"/>
      <c r="AI75" s="66"/>
      <c r="AJ75" s="66"/>
      <c r="AK75" s="66"/>
      <c r="AL75" s="66"/>
      <c r="AM75" s="66"/>
      <c r="AN75" s="66"/>
      <c r="AO75" s="66"/>
      <c r="AP75" s="66"/>
      <c r="AQ75" s="66"/>
    </row>
    <row r="76" spans="1:43" s="26" customFormat="1" ht="45.6" customHeight="1" x14ac:dyDescent="0.25">
      <c r="A76" s="668"/>
      <c r="B76" s="670"/>
      <c r="C76" s="627"/>
      <c r="D76" s="625"/>
      <c r="E76" s="600"/>
      <c r="F76" s="597"/>
      <c r="G76" s="600"/>
      <c r="H76" s="600"/>
      <c r="I76" s="630"/>
      <c r="J76" s="633"/>
      <c r="K76" s="196">
        <v>1</v>
      </c>
      <c r="L76" s="195" t="s">
        <v>33</v>
      </c>
      <c r="M76" s="194">
        <v>0.25</v>
      </c>
      <c r="N76" s="194">
        <v>0.5</v>
      </c>
      <c r="O76" s="194">
        <v>0.5</v>
      </c>
      <c r="P76" s="194">
        <v>0</v>
      </c>
      <c r="Q76" s="153">
        <f t="shared" si="28"/>
        <v>0.25</v>
      </c>
      <c r="R76" s="153">
        <f t="shared" si="29"/>
        <v>0.5</v>
      </c>
      <c r="S76" s="153">
        <f t="shared" si="30"/>
        <v>0.5</v>
      </c>
      <c r="T76" s="153">
        <f t="shared" si="31"/>
        <v>0</v>
      </c>
      <c r="U76" s="157"/>
      <c r="V76" s="138"/>
      <c r="W76" s="138"/>
      <c r="X76" s="138"/>
      <c r="Y76" s="138"/>
      <c r="Z76" s="678"/>
      <c r="AA76" s="332"/>
      <c r="AB76" s="673"/>
      <c r="AC76" s="66"/>
      <c r="AD76" s="66"/>
      <c r="AE76" s="66"/>
      <c r="AF76" s="66"/>
      <c r="AG76" s="66"/>
      <c r="AH76" s="66"/>
      <c r="AI76" s="66"/>
      <c r="AJ76" s="66"/>
      <c r="AK76" s="66"/>
      <c r="AL76" s="66"/>
      <c r="AM76" s="66"/>
      <c r="AN76" s="66"/>
      <c r="AO76" s="66"/>
      <c r="AP76" s="66"/>
      <c r="AQ76" s="66"/>
    </row>
    <row r="77" spans="1:43" s="26" customFormat="1" ht="38.450000000000003" customHeight="1" x14ac:dyDescent="0.25">
      <c r="A77" s="668"/>
      <c r="B77" s="670"/>
      <c r="C77" s="627"/>
      <c r="D77" s="625"/>
      <c r="E77" s="600"/>
      <c r="F77" s="597"/>
      <c r="G77" s="600"/>
      <c r="H77" s="600"/>
      <c r="I77" s="630"/>
      <c r="J77" s="632" t="s">
        <v>1113</v>
      </c>
      <c r="K77" s="199">
        <v>1</v>
      </c>
      <c r="L77" s="198" t="s">
        <v>30</v>
      </c>
      <c r="M77" s="340">
        <v>0.1</v>
      </c>
      <c r="N77" s="340">
        <v>0.3</v>
      </c>
      <c r="O77" s="340">
        <v>0.75</v>
      </c>
      <c r="P77" s="340">
        <v>1</v>
      </c>
      <c r="Q77" s="6">
        <f t="shared" ref="Q77:Q78" si="32">+SUM(M77:M77)*K77</f>
        <v>0.1</v>
      </c>
      <c r="R77" s="6">
        <f t="shared" ref="R77:R78" si="33">+SUM(N77:N77)*K77</f>
        <v>0.3</v>
      </c>
      <c r="S77" s="6">
        <f t="shared" ref="S77:S78" si="34">+SUM(O77:O77)*K77</f>
        <v>0.75</v>
      </c>
      <c r="T77" s="6">
        <f t="shared" ref="T77:T78" si="35">+SUM(P77:P77)*K77</f>
        <v>1</v>
      </c>
      <c r="U77" s="157"/>
      <c r="V77" s="138"/>
      <c r="W77" s="138"/>
      <c r="X77" s="138"/>
      <c r="Y77" s="138"/>
      <c r="Z77" s="678"/>
      <c r="AA77" s="332"/>
      <c r="AB77" s="673"/>
      <c r="AC77" s="66"/>
      <c r="AD77" s="66"/>
      <c r="AE77" s="66"/>
      <c r="AF77" s="66"/>
      <c r="AG77" s="66"/>
      <c r="AH77" s="66"/>
      <c r="AI77" s="66"/>
      <c r="AJ77" s="66"/>
      <c r="AK77" s="66"/>
      <c r="AL77" s="66"/>
      <c r="AM77" s="66"/>
      <c r="AN77" s="66"/>
      <c r="AO77" s="66"/>
      <c r="AP77" s="66"/>
      <c r="AQ77" s="66"/>
    </row>
    <row r="78" spans="1:43" s="26" customFormat="1" ht="37.15" customHeight="1" x14ac:dyDescent="0.25">
      <c r="A78" s="668"/>
      <c r="B78" s="670"/>
      <c r="C78" s="628"/>
      <c r="D78" s="623"/>
      <c r="E78" s="601"/>
      <c r="F78" s="598"/>
      <c r="G78" s="601"/>
      <c r="H78" s="601"/>
      <c r="I78" s="631"/>
      <c r="J78" s="633"/>
      <c r="K78" s="196">
        <v>1</v>
      </c>
      <c r="L78" s="195" t="s">
        <v>33</v>
      </c>
      <c r="M78" s="194">
        <v>0.25</v>
      </c>
      <c r="N78" s="194">
        <v>0.5</v>
      </c>
      <c r="O78" s="194">
        <v>0.5</v>
      </c>
      <c r="P78" s="194">
        <v>0</v>
      </c>
      <c r="Q78" s="153">
        <f t="shared" si="32"/>
        <v>0.25</v>
      </c>
      <c r="R78" s="153">
        <f t="shared" si="33"/>
        <v>0.5</v>
      </c>
      <c r="S78" s="153">
        <f t="shared" si="34"/>
        <v>0.5</v>
      </c>
      <c r="T78" s="153">
        <f t="shared" si="35"/>
        <v>0</v>
      </c>
      <c r="U78" s="157"/>
      <c r="V78" s="138"/>
      <c r="W78" s="138"/>
      <c r="X78" s="138"/>
      <c r="Y78" s="138"/>
      <c r="Z78" s="678"/>
      <c r="AA78" s="332"/>
      <c r="AB78" s="673"/>
      <c r="AC78" s="66"/>
      <c r="AD78" s="66"/>
      <c r="AE78" s="66"/>
      <c r="AF78" s="66"/>
      <c r="AG78" s="66"/>
      <c r="AH78" s="66"/>
      <c r="AI78" s="66"/>
      <c r="AJ78" s="66"/>
      <c r="AK78" s="66"/>
      <c r="AL78" s="66"/>
      <c r="AM78" s="66"/>
      <c r="AN78" s="66"/>
      <c r="AO78" s="66"/>
      <c r="AP78" s="66"/>
      <c r="AQ78" s="66"/>
    </row>
    <row r="79" spans="1:43" s="26" customFormat="1" ht="35.450000000000003" customHeight="1" x14ac:dyDescent="0.25">
      <c r="A79" s="668"/>
      <c r="B79" s="670"/>
      <c r="C79" s="621" t="s">
        <v>151</v>
      </c>
      <c r="D79" s="622" t="s">
        <v>152</v>
      </c>
      <c r="E79" s="603" t="s">
        <v>1007</v>
      </c>
      <c r="F79" s="602">
        <v>53</v>
      </c>
      <c r="G79" s="604" t="s">
        <v>1008</v>
      </c>
      <c r="H79" s="604" t="s">
        <v>885</v>
      </c>
      <c r="I79" s="620">
        <v>0</v>
      </c>
      <c r="J79" s="604" t="s">
        <v>902</v>
      </c>
      <c r="K79" s="199">
        <v>0.25</v>
      </c>
      <c r="L79" s="198" t="s">
        <v>30</v>
      </c>
      <c r="M79" s="197">
        <v>0.25</v>
      </c>
      <c r="N79" s="197">
        <v>0.5</v>
      </c>
      <c r="O79" s="197">
        <v>0.75</v>
      </c>
      <c r="P79" s="197">
        <v>1</v>
      </c>
      <c r="Q79" s="6">
        <f t="shared" si="11"/>
        <v>6.25E-2</v>
      </c>
      <c r="R79" s="6">
        <f t="shared" si="12"/>
        <v>0.125</v>
      </c>
      <c r="S79" s="6">
        <f t="shared" si="13"/>
        <v>0.1875</v>
      </c>
      <c r="T79" s="6">
        <f t="shared" si="14"/>
        <v>0.25</v>
      </c>
      <c r="U79" s="141">
        <f t="shared" si="15"/>
        <v>0.25</v>
      </c>
      <c r="V79" s="378">
        <f>+Q80</f>
        <v>0</v>
      </c>
      <c r="W79" s="378">
        <f>+R80</f>
        <v>0</v>
      </c>
      <c r="X79" s="378">
        <f>+S80</f>
        <v>0</v>
      </c>
      <c r="Y79" s="378">
        <f>+T80</f>
        <v>0</v>
      </c>
      <c r="Z79" s="678"/>
      <c r="AA79" s="651" t="s">
        <v>153</v>
      </c>
      <c r="AB79" s="673"/>
      <c r="AC79" s="66"/>
      <c r="AD79" s="66"/>
      <c r="AE79" s="66"/>
      <c r="AF79" s="66"/>
      <c r="AG79" s="66"/>
      <c r="AH79" s="66"/>
      <c r="AI79" s="66"/>
      <c r="AJ79" s="66"/>
      <c r="AK79" s="66"/>
      <c r="AL79" s="66"/>
      <c r="AM79" s="66"/>
      <c r="AN79" s="66"/>
      <c r="AO79" s="66"/>
      <c r="AP79" s="66"/>
      <c r="AQ79" s="66"/>
    </row>
    <row r="80" spans="1:43" s="26" customFormat="1" ht="33.6" customHeight="1" x14ac:dyDescent="0.25">
      <c r="A80" s="668"/>
      <c r="B80" s="670"/>
      <c r="C80" s="621"/>
      <c r="D80" s="625"/>
      <c r="E80" s="603"/>
      <c r="F80" s="602"/>
      <c r="G80" s="604"/>
      <c r="H80" s="604"/>
      <c r="I80" s="620"/>
      <c r="J80" s="604"/>
      <c r="K80" s="199">
        <v>0.25</v>
      </c>
      <c r="L80" s="195" t="s">
        <v>33</v>
      </c>
      <c r="M80" s="194">
        <v>0</v>
      </c>
      <c r="N80" s="194">
        <v>0</v>
      </c>
      <c r="O80" s="194">
        <v>0</v>
      </c>
      <c r="P80" s="194">
        <v>0</v>
      </c>
      <c r="Q80" s="153">
        <f t="shared" si="11"/>
        <v>0</v>
      </c>
      <c r="R80" s="153">
        <f t="shared" si="12"/>
        <v>0</v>
      </c>
      <c r="S80" s="153">
        <f t="shared" si="13"/>
        <v>0</v>
      </c>
      <c r="T80" s="153">
        <f t="shared" si="14"/>
        <v>0</v>
      </c>
      <c r="U80" s="157">
        <f t="shared" si="15"/>
        <v>0</v>
      </c>
      <c r="V80" s="358"/>
      <c r="W80" s="358"/>
      <c r="X80" s="358"/>
      <c r="Y80" s="358"/>
      <c r="Z80" s="678"/>
      <c r="AA80" s="652"/>
      <c r="AB80" s="673"/>
      <c r="AC80" s="66"/>
      <c r="AD80" s="66"/>
      <c r="AE80" s="66"/>
      <c r="AF80" s="66"/>
      <c r="AG80" s="66"/>
      <c r="AH80" s="66"/>
      <c r="AI80" s="66"/>
      <c r="AJ80" s="66"/>
      <c r="AK80" s="66"/>
      <c r="AL80" s="66"/>
      <c r="AM80" s="66"/>
      <c r="AN80" s="66"/>
      <c r="AO80" s="66"/>
      <c r="AP80" s="66"/>
      <c r="AQ80" s="66"/>
    </row>
    <row r="81" spans="1:43" s="26" customFormat="1" ht="32.450000000000003" customHeight="1" x14ac:dyDescent="0.25">
      <c r="A81" s="668"/>
      <c r="B81" s="670"/>
      <c r="C81" s="621"/>
      <c r="D81" s="625"/>
      <c r="E81" s="603"/>
      <c r="F81" s="602"/>
      <c r="G81" s="604"/>
      <c r="H81" s="604"/>
      <c r="I81" s="620"/>
      <c r="J81" s="604" t="s">
        <v>903</v>
      </c>
      <c r="K81" s="199">
        <v>0.25</v>
      </c>
      <c r="L81" s="198" t="s">
        <v>30</v>
      </c>
      <c r="M81" s="197">
        <v>0.25</v>
      </c>
      <c r="N81" s="197">
        <v>0.5</v>
      </c>
      <c r="O81" s="197">
        <v>0.75</v>
      </c>
      <c r="P81" s="197">
        <v>1</v>
      </c>
      <c r="Q81" s="6">
        <f t="shared" ref="Q81:Q87" si="36">+SUM(M81:M81)*K81</f>
        <v>6.25E-2</v>
      </c>
      <c r="R81" s="6">
        <f t="shared" ref="R81:R93" si="37">+SUM(N81:N81)*K81</f>
        <v>0.125</v>
      </c>
      <c r="S81" s="6">
        <f t="shared" si="13"/>
        <v>0.1875</v>
      </c>
      <c r="T81" s="6">
        <f t="shared" si="14"/>
        <v>0.25</v>
      </c>
      <c r="U81" s="141">
        <f t="shared" si="15"/>
        <v>0.25</v>
      </c>
      <c r="V81" s="358"/>
      <c r="W81" s="358"/>
      <c r="X81" s="358"/>
      <c r="Y81" s="358"/>
      <c r="Z81" s="678"/>
      <c r="AA81" s="652"/>
      <c r="AB81" s="673"/>
      <c r="AC81" s="66"/>
      <c r="AD81" s="66"/>
      <c r="AE81" s="66"/>
      <c r="AF81" s="66"/>
      <c r="AG81" s="66"/>
      <c r="AH81" s="66"/>
      <c r="AI81" s="66"/>
      <c r="AJ81" s="66"/>
      <c r="AK81" s="66"/>
      <c r="AL81" s="66"/>
      <c r="AM81" s="66"/>
      <c r="AN81" s="66"/>
      <c r="AO81" s="66"/>
      <c r="AP81" s="66"/>
      <c r="AQ81" s="66"/>
    </row>
    <row r="82" spans="1:43" s="26" customFormat="1" ht="57" customHeight="1" x14ac:dyDescent="0.25">
      <c r="A82" s="668"/>
      <c r="B82" s="670"/>
      <c r="C82" s="621"/>
      <c r="D82" s="625"/>
      <c r="E82" s="603"/>
      <c r="F82" s="602"/>
      <c r="G82" s="604"/>
      <c r="H82" s="604"/>
      <c r="I82" s="620"/>
      <c r="J82" s="604"/>
      <c r="K82" s="199">
        <v>0.25</v>
      </c>
      <c r="L82" s="195" t="s">
        <v>33</v>
      </c>
      <c r="M82" s="194">
        <v>0</v>
      </c>
      <c r="N82" s="194">
        <v>0</v>
      </c>
      <c r="O82" s="194">
        <v>0</v>
      </c>
      <c r="P82" s="194">
        <v>0</v>
      </c>
      <c r="Q82" s="153">
        <f>+SUM(M82:M82)*K82</f>
        <v>0</v>
      </c>
      <c r="R82" s="153">
        <f>+SUM(N82:N82)*K82</f>
        <v>0</v>
      </c>
      <c r="S82" s="153">
        <f t="shared" si="13"/>
        <v>0</v>
      </c>
      <c r="T82" s="153">
        <f t="shared" si="14"/>
        <v>0</v>
      </c>
      <c r="U82" s="157">
        <f t="shared" si="15"/>
        <v>0</v>
      </c>
      <c r="V82" s="358"/>
      <c r="W82" s="358"/>
      <c r="X82" s="358"/>
      <c r="Y82" s="358"/>
      <c r="Z82" s="678"/>
      <c r="AA82" s="652"/>
      <c r="AB82" s="673"/>
      <c r="AC82" s="66"/>
      <c r="AD82" s="66"/>
      <c r="AE82" s="66"/>
      <c r="AF82" s="66"/>
      <c r="AG82" s="66"/>
      <c r="AH82" s="66"/>
      <c r="AI82" s="66"/>
      <c r="AJ82" s="66"/>
      <c r="AK82" s="66"/>
      <c r="AL82" s="66"/>
      <c r="AM82" s="66"/>
      <c r="AN82" s="66"/>
      <c r="AO82" s="66"/>
      <c r="AP82" s="66"/>
      <c r="AQ82" s="66"/>
    </row>
    <row r="83" spans="1:43" s="26" customFormat="1" ht="35.450000000000003" customHeight="1" x14ac:dyDescent="0.25">
      <c r="A83" s="668"/>
      <c r="B83" s="670"/>
      <c r="C83" s="621"/>
      <c r="D83" s="625"/>
      <c r="E83" s="603"/>
      <c r="F83" s="602"/>
      <c r="G83" s="604"/>
      <c r="H83" s="604"/>
      <c r="I83" s="620"/>
      <c r="J83" s="604" t="s">
        <v>904</v>
      </c>
      <c r="K83" s="199">
        <v>0.25</v>
      </c>
      <c r="L83" s="198" t="s">
        <v>30</v>
      </c>
      <c r="M83" s="197">
        <v>0.25</v>
      </c>
      <c r="N83" s="197">
        <v>0.5</v>
      </c>
      <c r="O83" s="197">
        <v>0.75</v>
      </c>
      <c r="P83" s="197">
        <v>1</v>
      </c>
      <c r="Q83" s="6">
        <f t="shared" si="36"/>
        <v>6.25E-2</v>
      </c>
      <c r="R83" s="6">
        <f t="shared" si="37"/>
        <v>0.125</v>
      </c>
      <c r="S83" s="6">
        <f t="shared" si="13"/>
        <v>0.1875</v>
      </c>
      <c r="T83" s="6">
        <f t="shared" si="14"/>
        <v>0.25</v>
      </c>
      <c r="U83" s="141">
        <f t="shared" si="15"/>
        <v>0.25</v>
      </c>
      <c r="V83" s="358"/>
      <c r="W83" s="358"/>
      <c r="X83" s="358"/>
      <c r="Y83" s="358"/>
      <c r="Z83" s="678"/>
      <c r="AA83" s="652"/>
      <c r="AB83" s="673"/>
      <c r="AC83" s="66"/>
      <c r="AD83" s="66"/>
      <c r="AE83" s="66"/>
      <c r="AF83" s="66"/>
      <c r="AG83" s="66"/>
      <c r="AH83" s="66"/>
      <c r="AI83" s="66"/>
      <c r="AJ83" s="66"/>
      <c r="AK83" s="66"/>
      <c r="AL83" s="66"/>
      <c r="AM83" s="66"/>
      <c r="AN83" s="66"/>
      <c r="AO83" s="66"/>
      <c r="AP83" s="66"/>
      <c r="AQ83" s="66"/>
    </row>
    <row r="84" spans="1:43" s="26" customFormat="1" ht="32.450000000000003" customHeight="1" x14ac:dyDescent="0.25">
      <c r="A84" s="668"/>
      <c r="B84" s="670"/>
      <c r="C84" s="621"/>
      <c r="D84" s="625"/>
      <c r="E84" s="603"/>
      <c r="F84" s="602"/>
      <c r="G84" s="604"/>
      <c r="H84" s="604"/>
      <c r="I84" s="620"/>
      <c r="J84" s="604"/>
      <c r="K84" s="199">
        <v>0.25</v>
      </c>
      <c r="L84" s="195" t="s">
        <v>33</v>
      </c>
      <c r="M84" s="194">
        <v>0</v>
      </c>
      <c r="N84" s="194">
        <v>0</v>
      </c>
      <c r="O84" s="194">
        <v>0</v>
      </c>
      <c r="P84" s="194">
        <v>0</v>
      </c>
      <c r="Q84" s="153">
        <f>+SUM(M84:M84)*K84</f>
        <v>0</v>
      </c>
      <c r="R84" s="153">
        <f>+SUM(N84:N84)*K84</f>
        <v>0</v>
      </c>
      <c r="S84" s="153">
        <f>+SUM(O84:O84)*K84</f>
        <v>0</v>
      </c>
      <c r="T84" s="153">
        <f>+SUM(P84:P84)*K84</f>
        <v>0</v>
      </c>
      <c r="U84" s="157">
        <f>+MAX(Q84:T84)</f>
        <v>0</v>
      </c>
      <c r="V84" s="358"/>
      <c r="W84" s="358"/>
      <c r="X84" s="358"/>
      <c r="Y84" s="358"/>
      <c r="Z84" s="678"/>
      <c r="AA84" s="652"/>
      <c r="AB84" s="673"/>
      <c r="AC84" s="66"/>
      <c r="AD84" s="66"/>
      <c r="AE84" s="66"/>
      <c r="AF84" s="66"/>
      <c r="AG84" s="66"/>
      <c r="AH84" s="66"/>
      <c r="AI84" s="66"/>
      <c r="AJ84" s="66"/>
      <c r="AK84" s="66"/>
      <c r="AL84" s="66"/>
      <c r="AM84" s="66"/>
      <c r="AN84" s="66"/>
      <c r="AO84" s="66"/>
      <c r="AP84" s="66"/>
      <c r="AQ84" s="66"/>
    </row>
    <row r="85" spans="1:43" s="26" customFormat="1" ht="38.450000000000003" customHeight="1" x14ac:dyDescent="0.25">
      <c r="A85" s="668"/>
      <c r="B85" s="670"/>
      <c r="C85" s="621"/>
      <c r="D85" s="625"/>
      <c r="E85" s="603"/>
      <c r="F85" s="602"/>
      <c r="G85" s="604"/>
      <c r="H85" s="604"/>
      <c r="I85" s="620"/>
      <c r="J85" s="604" t="s">
        <v>905</v>
      </c>
      <c r="K85" s="199">
        <v>0.25</v>
      </c>
      <c r="L85" s="198" t="s">
        <v>30</v>
      </c>
      <c r="M85" s="197">
        <v>0.25</v>
      </c>
      <c r="N85" s="197">
        <v>0.5</v>
      </c>
      <c r="O85" s="197">
        <v>0.75</v>
      </c>
      <c r="P85" s="197">
        <v>1</v>
      </c>
      <c r="Q85" s="6">
        <f t="shared" si="36"/>
        <v>6.25E-2</v>
      </c>
      <c r="R85" s="6">
        <f t="shared" si="37"/>
        <v>0.125</v>
      </c>
      <c r="S85" s="6">
        <f t="shared" si="13"/>
        <v>0.1875</v>
      </c>
      <c r="T85" s="6">
        <f t="shared" si="14"/>
        <v>0.25</v>
      </c>
      <c r="U85" s="141">
        <f t="shared" si="15"/>
        <v>0.25</v>
      </c>
      <c r="V85" s="358"/>
      <c r="W85" s="358"/>
      <c r="X85" s="358"/>
      <c r="Y85" s="358"/>
      <c r="Z85" s="678"/>
      <c r="AA85" s="652"/>
      <c r="AB85" s="673"/>
      <c r="AC85" s="66"/>
      <c r="AD85" s="66"/>
      <c r="AE85" s="66"/>
      <c r="AF85" s="66"/>
      <c r="AG85" s="66"/>
      <c r="AH85" s="66"/>
      <c r="AI85" s="66"/>
      <c r="AJ85" s="66"/>
      <c r="AK85" s="66"/>
      <c r="AL85" s="66"/>
      <c r="AM85" s="66"/>
      <c r="AN85" s="66"/>
      <c r="AO85" s="66"/>
      <c r="AP85" s="66"/>
      <c r="AQ85" s="66"/>
    </row>
    <row r="86" spans="1:43" s="26" customFormat="1" ht="33.6" customHeight="1" x14ac:dyDescent="0.25">
      <c r="A86" s="668"/>
      <c r="B86" s="670"/>
      <c r="C86" s="621"/>
      <c r="D86" s="625"/>
      <c r="E86" s="603"/>
      <c r="F86" s="602"/>
      <c r="G86" s="604"/>
      <c r="H86" s="604"/>
      <c r="I86" s="620"/>
      <c r="J86" s="604"/>
      <c r="K86" s="199">
        <v>0.25</v>
      </c>
      <c r="L86" s="195" t="s">
        <v>33</v>
      </c>
      <c r="M86" s="194">
        <v>0</v>
      </c>
      <c r="N86" s="194">
        <v>0</v>
      </c>
      <c r="O86" s="194">
        <v>0</v>
      </c>
      <c r="P86" s="194">
        <v>0</v>
      </c>
      <c r="Q86" s="153">
        <f>+SUM(M86:M86)*K86</f>
        <v>0</v>
      </c>
      <c r="R86" s="153">
        <f>+SUM(N86:N86)*K86</f>
        <v>0</v>
      </c>
      <c r="S86" s="153">
        <f>+SUM(O86:O86)*K86</f>
        <v>0</v>
      </c>
      <c r="T86" s="153">
        <f>+SUM(P86:P86)*K86</f>
        <v>0</v>
      </c>
      <c r="U86" s="157">
        <f>+MAX(Q86:T86)</f>
        <v>0</v>
      </c>
      <c r="V86" s="359"/>
      <c r="W86" s="359"/>
      <c r="X86" s="359"/>
      <c r="Y86" s="359"/>
      <c r="Z86" s="678"/>
      <c r="AA86" s="652"/>
      <c r="AB86" s="673"/>
      <c r="AC86" s="66"/>
      <c r="AD86" s="66"/>
      <c r="AE86" s="66"/>
      <c r="AF86" s="66"/>
      <c r="AG86" s="66"/>
      <c r="AH86" s="66"/>
      <c r="AI86" s="66"/>
      <c r="AJ86" s="66"/>
      <c r="AK86" s="66"/>
      <c r="AL86" s="66"/>
      <c r="AM86" s="66"/>
      <c r="AN86" s="66"/>
      <c r="AO86" s="66"/>
      <c r="AP86" s="66"/>
      <c r="AQ86" s="66"/>
    </row>
    <row r="87" spans="1:43" s="26" customFormat="1" ht="40.15" customHeight="1" x14ac:dyDescent="0.25">
      <c r="A87" s="668"/>
      <c r="B87" s="670"/>
      <c r="C87" s="621"/>
      <c r="D87" s="625"/>
      <c r="E87" s="603" t="s">
        <v>1014</v>
      </c>
      <c r="F87" s="602">
        <v>54</v>
      </c>
      <c r="G87" s="604" t="s">
        <v>886</v>
      </c>
      <c r="H87" s="604" t="s">
        <v>885</v>
      </c>
      <c r="I87" s="620">
        <v>0</v>
      </c>
      <c r="J87" s="624" t="s">
        <v>887</v>
      </c>
      <c r="K87" s="199">
        <v>0.25</v>
      </c>
      <c r="L87" s="198" t="s">
        <v>30</v>
      </c>
      <c r="M87" s="197">
        <v>0.25</v>
      </c>
      <c r="N87" s="197">
        <v>0.5</v>
      </c>
      <c r="O87" s="197">
        <v>0.75</v>
      </c>
      <c r="P87" s="197">
        <v>1</v>
      </c>
      <c r="Q87" s="6">
        <f t="shared" si="36"/>
        <v>6.25E-2</v>
      </c>
      <c r="R87" s="6">
        <f t="shared" si="37"/>
        <v>0.125</v>
      </c>
      <c r="S87" s="6">
        <f t="shared" si="13"/>
        <v>0.1875</v>
      </c>
      <c r="T87" s="6">
        <f t="shared" si="14"/>
        <v>0.25</v>
      </c>
      <c r="U87" s="141">
        <f t="shared" si="15"/>
        <v>0.25</v>
      </c>
      <c r="V87" s="378">
        <v>0</v>
      </c>
      <c r="W87" s="378">
        <v>0</v>
      </c>
      <c r="X87" s="378">
        <v>0</v>
      </c>
      <c r="Y87" s="378">
        <v>0</v>
      </c>
      <c r="Z87" s="678"/>
      <c r="AA87" s="652"/>
      <c r="AB87" s="673"/>
      <c r="AC87" s="66"/>
      <c r="AD87" s="66"/>
      <c r="AE87" s="66"/>
      <c r="AF87" s="66"/>
      <c r="AG87" s="66"/>
      <c r="AH87" s="66"/>
      <c r="AI87" s="66"/>
      <c r="AJ87" s="66"/>
      <c r="AK87" s="66"/>
      <c r="AL87" s="66"/>
      <c r="AM87" s="66"/>
      <c r="AN87" s="66"/>
      <c r="AO87" s="66"/>
      <c r="AP87" s="66"/>
      <c r="AQ87" s="66"/>
    </row>
    <row r="88" spans="1:43" s="26" customFormat="1" ht="47.45" customHeight="1" x14ac:dyDescent="0.25">
      <c r="A88" s="668"/>
      <c r="B88" s="670"/>
      <c r="C88" s="621"/>
      <c r="D88" s="625"/>
      <c r="E88" s="603"/>
      <c r="F88" s="602"/>
      <c r="G88" s="604"/>
      <c r="H88" s="604"/>
      <c r="I88" s="620"/>
      <c r="J88" s="624"/>
      <c r="K88" s="199">
        <v>0.25</v>
      </c>
      <c r="L88" s="195" t="s">
        <v>33</v>
      </c>
      <c r="M88" s="194">
        <v>0</v>
      </c>
      <c r="N88" s="194">
        <v>0</v>
      </c>
      <c r="O88" s="194">
        <v>0</v>
      </c>
      <c r="P88" s="194">
        <v>0</v>
      </c>
      <c r="Q88" s="153">
        <f t="shared" ref="Q88:Q96" si="38">+SUM(M88:M88)*K88</f>
        <v>0</v>
      </c>
      <c r="R88" s="153">
        <f>+SUM(N88:N88)*K88</f>
        <v>0</v>
      </c>
      <c r="S88" s="153">
        <f>+SUM(O88:O88)*K88</f>
        <v>0</v>
      </c>
      <c r="T88" s="153">
        <f>+SUM(P88:P88)*K88</f>
        <v>0</v>
      </c>
      <c r="U88" s="157">
        <f>+MAX(Q88:T88)</f>
        <v>0</v>
      </c>
      <c r="V88" s="358"/>
      <c r="W88" s="358"/>
      <c r="X88" s="358"/>
      <c r="Y88" s="358"/>
      <c r="Z88" s="678"/>
      <c r="AA88" s="652"/>
      <c r="AB88" s="673"/>
      <c r="AC88" s="66"/>
      <c r="AD88" s="66"/>
      <c r="AE88" s="66"/>
      <c r="AF88" s="66"/>
      <c r="AG88" s="66"/>
      <c r="AH88" s="66"/>
      <c r="AI88" s="66"/>
      <c r="AJ88" s="66"/>
      <c r="AK88" s="66"/>
      <c r="AL88" s="66"/>
      <c r="AM88" s="66"/>
      <c r="AN88" s="66"/>
      <c r="AO88" s="66"/>
      <c r="AP88" s="66"/>
      <c r="AQ88" s="66"/>
    </row>
    <row r="89" spans="1:43" s="26" customFormat="1" ht="53.45" customHeight="1" x14ac:dyDescent="0.25">
      <c r="A89" s="668"/>
      <c r="B89" s="670"/>
      <c r="C89" s="621"/>
      <c r="D89" s="625"/>
      <c r="E89" s="603"/>
      <c r="F89" s="602"/>
      <c r="G89" s="604"/>
      <c r="H89" s="604"/>
      <c r="I89" s="620"/>
      <c r="J89" s="624" t="s">
        <v>888</v>
      </c>
      <c r="K89" s="199">
        <v>0.25</v>
      </c>
      <c r="L89" s="198" t="s">
        <v>30</v>
      </c>
      <c r="M89" s="197">
        <v>0.25</v>
      </c>
      <c r="N89" s="197">
        <v>0.5</v>
      </c>
      <c r="O89" s="197">
        <v>0.75</v>
      </c>
      <c r="P89" s="197">
        <v>1</v>
      </c>
      <c r="Q89" s="6">
        <f t="shared" si="38"/>
        <v>6.25E-2</v>
      </c>
      <c r="R89" s="6">
        <f t="shared" si="37"/>
        <v>0.125</v>
      </c>
      <c r="S89" s="6">
        <f t="shared" si="13"/>
        <v>0.1875</v>
      </c>
      <c r="T89" s="6">
        <f t="shared" si="14"/>
        <v>0.25</v>
      </c>
      <c r="U89" s="141">
        <f t="shared" si="15"/>
        <v>0.25</v>
      </c>
      <c r="V89" s="358"/>
      <c r="W89" s="358"/>
      <c r="X89" s="358"/>
      <c r="Y89" s="358"/>
      <c r="Z89" s="678"/>
      <c r="AA89" s="652"/>
      <c r="AB89" s="673"/>
      <c r="AC89" s="66"/>
      <c r="AD89" s="66"/>
      <c r="AE89" s="66"/>
      <c r="AF89" s="66"/>
      <c r="AG89" s="66"/>
      <c r="AH89" s="66"/>
      <c r="AI89" s="66"/>
      <c r="AJ89" s="66"/>
      <c r="AK89" s="66"/>
      <c r="AL89" s="66"/>
      <c r="AM89" s="66"/>
      <c r="AN89" s="66"/>
      <c r="AO89" s="66"/>
      <c r="AP89" s="66"/>
      <c r="AQ89" s="66"/>
    </row>
    <row r="90" spans="1:43" s="26" customFormat="1" ht="53.45" customHeight="1" x14ac:dyDescent="0.25">
      <c r="A90" s="668"/>
      <c r="B90" s="670"/>
      <c r="C90" s="621"/>
      <c r="D90" s="625"/>
      <c r="E90" s="603"/>
      <c r="F90" s="602"/>
      <c r="G90" s="604"/>
      <c r="H90" s="604"/>
      <c r="I90" s="620"/>
      <c r="J90" s="624"/>
      <c r="K90" s="199">
        <v>0.25</v>
      </c>
      <c r="L90" s="195" t="s">
        <v>33</v>
      </c>
      <c r="M90" s="194">
        <v>0</v>
      </c>
      <c r="N90" s="194">
        <v>0</v>
      </c>
      <c r="O90" s="194">
        <v>0</v>
      </c>
      <c r="P90" s="194">
        <v>0</v>
      </c>
      <c r="Q90" s="153">
        <f t="shared" si="38"/>
        <v>0</v>
      </c>
      <c r="R90" s="153">
        <f>+SUM(N90:N90)*K90</f>
        <v>0</v>
      </c>
      <c r="S90" s="153">
        <f>+SUM(O90:O90)*K90</f>
        <v>0</v>
      </c>
      <c r="T90" s="153">
        <f>+SUM(P90:P90)*K90</f>
        <v>0</v>
      </c>
      <c r="U90" s="157">
        <f>+MAX(Q90:T90)</f>
        <v>0</v>
      </c>
      <c r="V90" s="358"/>
      <c r="W90" s="358"/>
      <c r="X90" s="358"/>
      <c r="Y90" s="358"/>
      <c r="Z90" s="678"/>
      <c r="AA90" s="652"/>
      <c r="AB90" s="673"/>
      <c r="AC90" s="66"/>
      <c r="AD90" s="66"/>
      <c r="AE90" s="66"/>
      <c r="AF90" s="66"/>
      <c r="AG90" s="66"/>
      <c r="AH90" s="66"/>
      <c r="AI90" s="66"/>
      <c r="AJ90" s="66"/>
      <c r="AK90" s="66"/>
      <c r="AL90" s="66"/>
      <c r="AM90" s="66"/>
      <c r="AN90" s="66"/>
      <c r="AO90" s="66"/>
      <c r="AP90" s="66"/>
      <c r="AQ90" s="66"/>
    </row>
    <row r="91" spans="1:43" s="26" customFormat="1" ht="53.45" customHeight="1" x14ac:dyDescent="0.25">
      <c r="A91" s="668"/>
      <c r="B91" s="670"/>
      <c r="C91" s="621"/>
      <c r="D91" s="625"/>
      <c r="E91" s="603"/>
      <c r="F91" s="602"/>
      <c r="G91" s="604"/>
      <c r="H91" s="604"/>
      <c r="I91" s="620"/>
      <c r="J91" s="624" t="s">
        <v>889</v>
      </c>
      <c r="K91" s="199">
        <v>0.25</v>
      </c>
      <c r="L91" s="198" t="s">
        <v>30</v>
      </c>
      <c r="M91" s="197">
        <v>0.25</v>
      </c>
      <c r="N91" s="197">
        <v>0.5</v>
      </c>
      <c r="O91" s="197">
        <v>0.75</v>
      </c>
      <c r="P91" s="197">
        <v>1</v>
      </c>
      <c r="Q91" s="6">
        <f t="shared" si="38"/>
        <v>6.25E-2</v>
      </c>
      <c r="R91" s="6">
        <f t="shared" si="37"/>
        <v>0.125</v>
      </c>
      <c r="S91" s="6">
        <f t="shared" si="13"/>
        <v>0.1875</v>
      </c>
      <c r="T91" s="6">
        <f t="shared" si="14"/>
        <v>0.25</v>
      </c>
      <c r="U91" s="141">
        <f t="shared" si="15"/>
        <v>0.25</v>
      </c>
      <c r="V91" s="358"/>
      <c r="W91" s="358"/>
      <c r="X91" s="358"/>
      <c r="Y91" s="358"/>
      <c r="Z91" s="678"/>
      <c r="AA91" s="652"/>
      <c r="AB91" s="673"/>
      <c r="AC91" s="66"/>
      <c r="AD91" s="66"/>
      <c r="AE91" s="66"/>
      <c r="AF91" s="66"/>
      <c r="AG91" s="66"/>
      <c r="AH91" s="66"/>
      <c r="AI91" s="66"/>
      <c r="AJ91" s="66"/>
      <c r="AK91" s="66"/>
      <c r="AL91" s="66"/>
      <c r="AM91" s="66"/>
      <c r="AN91" s="66"/>
      <c r="AO91" s="66"/>
      <c r="AP91" s="66"/>
      <c r="AQ91" s="66"/>
    </row>
    <row r="92" spans="1:43" s="26" customFormat="1" ht="53.45" customHeight="1" x14ac:dyDescent="0.25">
      <c r="A92" s="668"/>
      <c r="B92" s="670"/>
      <c r="C92" s="621"/>
      <c r="D92" s="625"/>
      <c r="E92" s="603"/>
      <c r="F92" s="602"/>
      <c r="G92" s="604"/>
      <c r="H92" s="604"/>
      <c r="I92" s="620"/>
      <c r="J92" s="624"/>
      <c r="K92" s="199">
        <v>0.25</v>
      </c>
      <c r="L92" s="195" t="s">
        <v>33</v>
      </c>
      <c r="M92" s="194">
        <v>0</v>
      </c>
      <c r="N92" s="194">
        <v>0</v>
      </c>
      <c r="O92" s="194">
        <v>0</v>
      </c>
      <c r="P92" s="194">
        <v>0</v>
      </c>
      <c r="Q92" s="153">
        <f t="shared" si="38"/>
        <v>0</v>
      </c>
      <c r="R92" s="153">
        <f>+SUM(N92:N92)*K92</f>
        <v>0</v>
      </c>
      <c r="S92" s="153">
        <f>+SUM(O92:O92)*K92</f>
        <v>0</v>
      </c>
      <c r="T92" s="153">
        <f>+SUM(P92:P92)*K92</f>
        <v>0</v>
      </c>
      <c r="U92" s="157">
        <f>+MAX(Q92:T92)</f>
        <v>0</v>
      </c>
      <c r="V92" s="358"/>
      <c r="W92" s="358"/>
      <c r="X92" s="358"/>
      <c r="Y92" s="358"/>
      <c r="Z92" s="678"/>
      <c r="AA92" s="652"/>
      <c r="AB92" s="673"/>
      <c r="AC92" s="66"/>
      <c r="AD92" s="66"/>
      <c r="AE92" s="66"/>
      <c r="AF92" s="66"/>
      <c r="AG92" s="66"/>
      <c r="AH92" s="66"/>
      <c r="AI92" s="66"/>
      <c r="AJ92" s="66"/>
      <c r="AK92" s="66"/>
      <c r="AL92" s="66"/>
      <c r="AM92" s="66"/>
      <c r="AN92" s="66"/>
      <c r="AO92" s="66"/>
      <c r="AP92" s="66"/>
      <c r="AQ92" s="66"/>
    </row>
    <row r="93" spans="1:43" s="26" customFormat="1" ht="53.45" customHeight="1" x14ac:dyDescent="0.25">
      <c r="A93" s="668"/>
      <c r="B93" s="670"/>
      <c r="C93" s="621"/>
      <c r="D93" s="625"/>
      <c r="E93" s="603"/>
      <c r="F93" s="602"/>
      <c r="G93" s="604"/>
      <c r="H93" s="604"/>
      <c r="I93" s="620"/>
      <c r="J93" s="624" t="s">
        <v>890</v>
      </c>
      <c r="K93" s="199">
        <v>0.25</v>
      </c>
      <c r="L93" s="198" t="s">
        <v>30</v>
      </c>
      <c r="M93" s="197">
        <v>0.25</v>
      </c>
      <c r="N93" s="197">
        <v>0.5</v>
      </c>
      <c r="O93" s="197">
        <v>0.75</v>
      </c>
      <c r="P93" s="197">
        <v>1</v>
      </c>
      <c r="Q93" s="6">
        <f t="shared" si="38"/>
        <v>6.25E-2</v>
      </c>
      <c r="R93" s="6">
        <f t="shared" si="37"/>
        <v>0.125</v>
      </c>
      <c r="S93" s="6">
        <f t="shared" si="13"/>
        <v>0.1875</v>
      </c>
      <c r="T93" s="6">
        <f t="shared" si="14"/>
        <v>0.25</v>
      </c>
      <c r="U93" s="141">
        <f t="shared" si="15"/>
        <v>0.25</v>
      </c>
      <c r="V93" s="358"/>
      <c r="W93" s="358"/>
      <c r="X93" s="358"/>
      <c r="Y93" s="358"/>
      <c r="Z93" s="678"/>
      <c r="AA93" s="652"/>
      <c r="AB93" s="673"/>
      <c r="AC93" s="66"/>
      <c r="AD93" s="66"/>
      <c r="AE93" s="66"/>
      <c r="AF93" s="66"/>
      <c r="AG93" s="66"/>
      <c r="AH93" s="66"/>
      <c r="AI93" s="66"/>
      <c r="AJ93" s="66"/>
      <c r="AK93" s="66"/>
      <c r="AL93" s="66"/>
      <c r="AM93" s="66"/>
      <c r="AN93" s="66"/>
      <c r="AO93" s="66"/>
      <c r="AP93" s="66"/>
      <c r="AQ93" s="66"/>
    </row>
    <row r="94" spans="1:43" s="26" customFormat="1" ht="53.45" customHeight="1" x14ac:dyDescent="0.25">
      <c r="A94" s="668"/>
      <c r="B94" s="670"/>
      <c r="C94" s="621"/>
      <c r="D94" s="625"/>
      <c r="E94" s="603"/>
      <c r="F94" s="602"/>
      <c r="G94" s="604"/>
      <c r="H94" s="604"/>
      <c r="I94" s="620"/>
      <c r="J94" s="624"/>
      <c r="K94" s="199">
        <v>0.25</v>
      </c>
      <c r="L94" s="195" t="s">
        <v>33</v>
      </c>
      <c r="M94" s="194">
        <v>0</v>
      </c>
      <c r="N94" s="194">
        <v>0</v>
      </c>
      <c r="O94" s="194">
        <v>0</v>
      </c>
      <c r="P94" s="194">
        <v>0</v>
      </c>
      <c r="Q94" s="153">
        <f t="shared" si="38"/>
        <v>0</v>
      </c>
      <c r="R94" s="153">
        <f>+SUM(N94:N94)*K94</f>
        <v>0</v>
      </c>
      <c r="S94" s="153">
        <f>+SUM(O94:O94)*K94</f>
        <v>0</v>
      </c>
      <c r="T94" s="153">
        <f>+SUM(P94:P94)*K94</f>
        <v>0</v>
      </c>
      <c r="U94" s="157">
        <f>+MAX(Q94:T94)</f>
        <v>0</v>
      </c>
      <c r="V94" s="359"/>
      <c r="W94" s="359"/>
      <c r="X94" s="359"/>
      <c r="Y94" s="359"/>
      <c r="Z94" s="678"/>
      <c r="AA94" s="652"/>
      <c r="AB94" s="673"/>
      <c r="AC94" s="66"/>
      <c r="AD94" s="66"/>
      <c r="AE94" s="66"/>
      <c r="AF94" s="66"/>
      <c r="AG94" s="66"/>
      <c r="AH94" s="66"/>
      <c r="AI94" s="66"/>
      <c r="AJ94" s="66"/>
      <c r="AK94" s="66"/>
      <c r="AL94" s="66"/>
      <c r="AM94" s="66"/>
      <c r="AN94" s="66"/>
      <c r="AO94" s="66"/>
      <c r="AP94" s="66"/>
      <c r="AQ94" s="66"/>
    </row>
    <row r="95" spans="1:43" s="26" customFormat="1" ht="53.45" customHeight="1" x14ac:dyDescent="0.25">
      <c r="A95" s="668"/>
      <c r="B95" s="670"/>
      <c r="C95" s="621"/>
      <c r="D95" s="625"/>
      <c r="E95" s="622" t="s">
        <v>1009</v>
      </c>
      <c r="F95" s="602">
        <v>55</v>
      </c>
      <c r="G95" s="604" t="s">
        <v>906</v>
      </c>
      <c r="H95" s="604" t="s">
        <v>885</v>
      </c>
      <c r="I95" s="620">
        <v>0</v>
      </c>
      <c r="J95" s="604" t="s">
        <v>907</v>
      </c>
      <c r="K95" s="199">
        <v>1</v>
      </c>
      <c r="L95" s="198" t="s">
        <v>30</v>
      </c>
      <c r="M95" s="197">
        <v>0.25</v>
      </c>
      <c r="N95" s="197">
        <v>0.5</v>
      </c>
      <c r="O95" s="197">
        <v>0.75</v>
      </c>
      <c r="P95" s="197">
        <v>1</v>
      </c>
      <c r="Q95" s="6">
        <f t="shared" si="38"/>
        <v>0.25</v>
      </c>
      <c r="R95" s="6">
        <f>+SUM(N95:N95)*K95</f>
        <v>0.5</v>
      </c>
      <c r="S95" s="6">
        <f t="shared" si="13"/>
        <v>0.75</v>
      </c>
      <c r="T95" s="6">
        <f t="shared" si="14"/>
        <v>1</v>
      </c>
      <c r="U95" s="141">
        <f t="shared" si="15"/>
        <v>1</v>
      </c>
      <c r="V95" s="641">
        <f>+Q96</f>
        <v>0</v>
      </c>
      <c r="W95" s="641">
        <f>+R96</f>
        <v>0</v>
      </c>
      <c r="X95" s="641">
        <f>+S96</f>
        <v>0</v>
      </c>
      <c r="Y95" s="641">
        <f>+T96</f>
        <v>0</v>
      </c>
      <c r="Z95" s="678"/>
      <c r="AA95" s="652"/>
      <c r="AB95" s="673"/>
      <c r="AC95" s="66"/>
      <c r="AD95" s="66"/>
      <c r="AE95" s="66"/>
      <c r="AF95" s="66"/>
      <c r="AG95" s="66"/>
      <c r="AH95" s="66"/>
      <c r="AI95" s="66"/>
      <c r="AJ95" s="66"/>
      <c r="AK95" s="66"/>
      <c r="AL95" s="66"/>
      <c r="AM95" s="66"/>
      <c r="AN95" s="66"/>
      <c r="AO95" s="66"/>
      <c r="AP95" s="66"/>
      <c r="AQ95" s="66"/>
    </row>
    <row r="96" spans="1:43" s="26" customFormat="1" ht="46.15" customHeight="1" x14ac:dyDescent="0.25">
      <c r="A96" s="668"/>
      <c r="B96" s="670"/>
      <c r="C96" s="621"/>
      <c r="D96" s="625"/>
      <c r="E96" s="623"/>
      <c r="F96" s="602"/>
      <c r="G96" s="604"/>
      <c r="H96" s="604"/>
      <c r="I96" s="604"/>
      <c r="J96" s="604"/>
      <c r="K96" s="199">
        <v>1</v>
      </c>
      <c r="L96" s="195" t="s">
        <v>33</v>
      </c>
      <c r="M96" s="194">
        <v>0</v>
      </c>
      <c r="N96" s="194">
        <v>0</v>
      </c>
      <c r="O96" s="194">
        <v>0</v>
      </c>
      <c r="P96" s="194">
        <v>0</v>
      </c>
      <c r="Q96" s="153">
        <f t="shared" si="38"/>
        <v>0</v>
      </c>
      <c r="R96" s="153">
        <f>+SUM(N96:N96)*K96</f>
        <v>0</v>
      </c>
      <c r="S96" s="153">
        <f>+SUM(O96:O96)*K96</f>
        <v>0</v>
      </c>
      <c r="T96" s="153">
        <f>+SUM(P96:P96)*K96</f>
        <v>0</v>
      </c>
      <c r="U96" s="157">
        <f>+MAX(Q96:T96)</f>
        <v>0</v>
      </c>
      <c r="V96" s="641"/>
      <c r="W96" s="641"/>
      <c r="X96" s="641"/>
      <c r="Y96" s="641"/>
      <c r="Z96" s="678"/>
      <c r="AA96" s="652"/>
      <c r="AB96" s="673"/>
      <c r="AC96" s="66"/>
      <c r="AD96" s="66"/>
      <c r="AE96" s="66"/>
      <c r="AF96" s="66"/>
      <c r="AG96" s="66"/>
      <c r="AH96" s="66"/>
      <c r="AI96" s="66"/>
      <c r="AJ96" s="66"/>
      <c r="AK96" s="66"/>
      <c r="AL96" s="66"/>
      <c r="AM96" s="66"/>
      <c r="AN96" s="66"/>
      <c r="AO96" s="66"/>
      <c r="AP96" s="66"/>
      <c r="AQ96" s="66"/>
    </row>
    <row r="97" spans="1:43" s="26" customFormat="1" ht="53.45" customHeight="1" x14ac:dyDescent="0.25">
      <c r="A97" s="668"/>
      <c r="B97" s="670"/>
      <c r="C97" s="621"/>
      <c r="D97" s="604" t="s">
        <v>154</v>
      </c>
      <c r="E97" s="622" t="s">
        <v>155</v>
      </c>
      <c r="F97" s="602">
        <v>56</v>
      </c>
      <c r="G97" s="604" t="s">
        <v>156</v>
      </c>
      <c r="H97" s="604" t="s">
        <v>885</v>
      </c>
      <c r="I97" s="620">
        <v>0</v>
      </c>
      <c r="J97" s="604" t="s">
        <v>908</v>
      </c>
      <c r="K97" s="199">
        <v>1</v>
      </c>
      <c r="L97" s="198" t="s">
        <v>30</v>
      </c>
      <c r="M97" s="197">
        <v>0.25</v>
      </c>
      <c r="N97" s="197">
        <v>0.5</v>
      </c>
      <c r="O97" s="197">
        <v>0.75</v>
      </c>
      <c r="P97" s="197">
        <v>1</v>
      </c>
      <c r="Q97" s="6">
        <f>+SUM(M97:M97)*K97</f>
        <v>0.25</v>
      </c>
      <c r="R97" s="6">
        <f>+SUM(N97:N97)*K97</f>
        <v>0.5</v>
      </c>
      <c r="S97" s="6">
        <f t="shared" si="13"/>
        <v>0.75</v>
      </c>
      <c r="T97" s="6">
        <f t="shared" si="14"/>
        <v>1</v>
      </c>
      <c r="U97" s="141">
        <f t="shared" si="15"/>
        <v>1</v>
      </c>
      <c r="V97" s="641">
        <f>+Q98</f>
        <v>0</v>
      </c>
      <c r="W97" s="641">
        <f>+R98</f>
        <v>0</v>
      </c>
      <c r="X97" s="641">
        <f>+S98</f>
        <v>0</v>
      </c>
      <c r="Y97" s="641">
        <f>+T98</f>
        <v>0</v>
      </c>
      <c r="Z97" s="678"/>
      <c r="AA97" s="652"/>
      <c r="AB97" s="673"/>
      <c r="AC97" s="66"/>
      <c r="AD97" s="66"/>
      <c r="AE97" s="66"/>
      <c r="AF97" s="66"/>
      <c r="AG97" s="66"/>
      <c r="AH97" s="66"/>
      <c r="AI97" s="66"/>
      <c r="AJ97" s="66"/>
      <c r="AK97" s="66"/>
      <c r="AL97" s="66"/>
      <c r="AM97" s="66"/>
      <c r="AN97" s="66"/>
      <c r="AO97" s="66"/>
      <c r="AP97" s="66"/>
      <c r="AQ97" s="66"/>
    </row>
    <row r="98" spans="1:43" s="26" customFormat="1" ht="53.45" customHeight="1" x14ac:dyDescent="0.25">
      <c r="A98" s="669"/>
      <c r="B98" s="670"/>
      <c r="C98" s="621"/>
      <c r="D98" s="604"/>
      <c r="E98" s="623"/>
      <c r="F98" s="602"/>
      <c r="G98" s="604"/>
      <c r="H98" s="604"/>
      <c r="I98" s="604"/>
      <c r="J98" s="604"/>
      <c r="K98" s="196">
        <v>1</v>
      </c>
      <c r="L98" s="195" t="s">
        <v>33</v>
      </c>
      <c r="M98" s="194">
        <v>0</v>
      </c>
      <c r="N98" s="194">
        <v>0</v>
      </c>
      <c r="O98" s="194">
        <v>0</v>
      </c>
      <c r="P98" s="194">
        <v>0</v>
      </c>
      <c r="Q98" s="153">
        <f>+SUM(M98:M98)*K98</f>
        <v>0</v>
      </c>
      <c r="R98" s="153">
        <f>+SUM(N98:N98)*K98</f>
        <v>0</v>
      </c>
      <c r="S98" s="153">
        <f>+SUM(O98:O98)*K98</f>
        <v>0</v>
      </c>
      <c r="T98" s="153">
        <f>+SUM(P98:P98)*K98</f>
        <v>0</v>
      </c>
      <c r="U98" s="157">
        <f>+MAX(Q98:T98)</f>
        <v>0</v>
      </c>
      <c r="V98" s="641"/>
      <c r="W98" s="641"/>
      <c r="X98" s="641"/>
      <c r="Y98" s="641"/>
      <c r="Z98" s="679"/>
      <c r="AA98" s="652"/>
      <c r="AB98" s="673"/>
      <c r="AC98" s="66"/>
      <c r="AD98" s="66"/>
      <c r="AE98" s="66"/>
      <c r="AF98" s="66"/>
      <c r="AG98" s="66"/>
      <c r="AH98" s="66"/>
      <c r="AI98" s="66"/>
      <c r="AJ98" s="66"/>
      <c r="AK98" s="66"/>
      <c r="AL98" s="66"/>
      <c r="AM98" s="66"/>
      <c r="AN98" s="66"/>
      <c r="AO98" s="66"/>
      <c r="AP98" s="66"/>
      <c r="AQ98" s="66"/>
    </row>
    <row r="99" spans="1:43" ht="53.45" customHeight="1" x14ac:dyDescent="0.25">
      <c r="Q99" s="309"/>
      <c r="R99" s="309"/>
      <c r="S99" s="309"/>
      <c r="T99" s="309"/>
      <c r="U99" s="310"/>
      <c r="V99" s="191"/>
      <c r="W99" s="191"/>
      <c r="X99" s="191"/>
      <c r="Y99" s="191"/>
    </row>
    <row r="100" spans="1:43" ht="53.45" customHeight="1" x14ac:dyDescent="0.25">
      <c r="Q100" s="249"/>
      <c r="R100" s="249"/>
      <c r="S100" s="249"/>
      <c r="T100" s="249"/>
      <c r="U100" s="191"/>
      <c r="V100" s="191"/>
      <c r="W100" s="191"/>
      <c r="X100" s="191"/>
      <c r="Y100" s="191"/>
    </row>
    <row r="101" spans="1:43" ht="53.45" customHeight="1" x14ac:dyDescent="0.25">
      <c r="Q101" s="249"/>
      <c r="R101" s="249"/>
      <c r="S101" s="249"/>
      <c r="T101" s="249"/>
      <c r="U101" s="191"/>
      <c r="V101" s="191"/>
      <c r="W101" s="191"/>
      <c r="X101" s="191"/>
      <c r="Y101" s="191"/>
    </row>
    <row r="102" spans="1:43" ht="53.45" customHeight="1" x14ac:dyDescent="0.25">
      <c r="Q102" s="249"/>
      <c r="R102" s="249"/>
      <c r="S102" s="249"/>
      <c r="T102" s="249"/>
      <c r="U102" s="191"/>
      <c r="V102" s="191"/>
      <c r="W102" s="191"/>
      <c r="X102" s="191"/>
      <c r="Y102" s="191"/>
    </row>
    <row r="103" spans="1:43" ht="53.45" customHeight="1" x14ac:dyDescent="0.25">
      <c r="Q103" s="249"/>
      <c r="R103" s="249"/>
      <c r="S103" s="249"/>
      <c r="T103" s="249"/>
      <c r="U103" s="191"/>
      <c r="V103" s="191"/>
      <c r="W103" s="191"/>
      <c r="X103" s="191"/>
      <c r="Y103" s="191"/>
    </row>
    <row r="104" spans="1:43" ht="53.45" customHeight="1" x14ac:dyDescent="0.25">
      <c r="Q104" s="249"/>
      <c r="R104" s="249"/>
      <c r="S104" s="249"/>
      <c r="T104" s="249"/>
      <c r="U104" s="191"/>
      <c r="V104" s="191"/>
      <c r="W104" s="191"/>
      <c r="X104" s="191"/>
      <c r="Y104" s="191"/>
    </row>
    <row r="105" spans="1:43" ht="53.45" customHeight="1" x14ac:dyDescent="0.25">
      <c r="Q105" s="249"/>
      <c r="R105" s="249"/>
      <c r="S105" s="249"/>
      <c r="T105" s="249"/>
      <c r="U105" s="191"/>
      <c r="V105" s="191"/>
      <c r="W105" s="191"/>
      <c r="X105" s="191"/>
      <c r="Y105" s="191"/>
    </row>
    <row r="106" spans="1:43" ht="53.45" customHeight="1" x14ac:dyDescent="0.25">
      <c r="Q106" s="249"/>
      <c r="R106" s="249"/>
      <c r="S106" s="249"/>
      <c r="T106" s="249"/>
      <c r="U106" s="191"/>
      <c r="V106" s="191"/>
      <c r="W106" s="191"/>
      <c r="X106" s="191"/>
      <c r="Y106" s="191"/>
    </row>
    <row r="107" spans="1:43" ht="53.45" customHeight="1" x14ac:dyDescent="0.25">
      <c r="Q107" s="249"/>
      <c r="R107" s="249"/>
      <c r="S107" s="249"/>
      <c r="T107" s="249"/>
      <c r="U107" s="191"/>
      <c r="V107" s="191"/>
      <c r="W107" s="191"/>
      <c r="X107" s="191"/>
      <c r="Y107" s="191"/>
    </row>
    <row r="108" spans="1:43" ht="53.45" customHeight="1" x14ac:dyDescent="0.25">
      <c r="Q108" s="249"/>
      <c r="R108" s="249"/>
      <c r="S108" s="249"/>
      <c r="T108" s="249"/>
      <c r="U108" s="191"/>
      <c r="V108" s="191"/>
      <c r="W108" s="191"/>
      <c r="X108" s="191"/>
      <c r="Y108" s="191"/>
    </row>
    <row r="109" spans="1:43" ht="53.45" customHeight="1" x14ac:dyDescent="0.25">
      <c r="Q109" s="249"/>
      <c r="R109" s="249"/>
      <c r="S109" s="249"/>
      <c r="T109" s="249"/>
      <c r="U109" s="191"/>
      <c r="V109" s="191"/>
      <c r="W109" s="191"/>
      <c r="X109" s="191"/>
      <c r="Y109" s="191"/>
    </row>
    <row r="110" spans="1:43" ht="53.45" customHeight="1" x14ac:dyDescent="0.25">
      <c r="Q110" s="249"/>
      <c r="R110" s="249"/>
      <c r="S110" s="249"/>
      <c r="T110" s="249"/>
      <c r="U110" s="191"/>
      <c r="V110" s="191"/>
      <c r="W110" s="191"/>
      <c r="X110" s="191"/>
      <c r="Y110" s="191"/>
    </row>
    <row r="111" spans="1:43" ht="53.45" customHeight="1" x14ac:dyDescent="0.25">
      <c r="Q111" s="249"/>
      <c r="R111" s="249"/>
      <c r="S111" s="249"/>
      <c r="T111" s="249"/>
      <c r="U111" s="191"/>
      <c r="V111" s="191"/>
      <c r="W111" s="191"/>
      <c r="X111" s="191"/>
      <c r="Y111" s="191"/>
    </row>
    <row r="112" spans="1:43" ht="53.45" customHeight="1" x14ac:dyDescent="0.25">
      <c r="Q112" s="249"/>
      <c r="R112" s="249"/>
      <c r="S112" s="249"/>
      <c r="T112" s="249"/>
      <c r="U112" s="191"/>
      <c r="V112" s="191"/>
      <c r="W112" s="191"/>
      <c r="X112" s="191"/>
      <c r="Y112" s="191"/>
    </row>
    <row r="113" spans="17:25" ht="53.45" customHeight="1" x14ac:dyDescent="0.25">
      <c r="Q113" s="249"/>
      <c r="R113" s="249"/>
      <c r="S113" s="249"/>
      <c r="T113" s="249"/>
      <c r="U113" s="191"/>
      <c r="V113" s="191"/>
      <c r="W113" s="191"/>
      <c r="X113" s="191"/>
      <c r="Y113" s="191"/>
    </row>
    <row r="114" spans="17:25" ht="53.45" customHeight="1" x14ac:dyDescent="0.25">
      <c r="Q114" s="249"/>
      <c r="R114" s="249"/>
      <c r="S114" s="249"/>
      <c r="T114" s="249"/>
      <c r="U114" s="191"/>
      <c r="V114" s="191"/>
      <c r="W114" s="191"/>
      <c r="X114" s="191"/>
      <c r="Y114" s="191"/>
    </row>
    <row r="115" spans="17:25" ht="53.45" customHeight="1" x14ac:dyDescent="0.25">
      <c r="Q115" s="249"/>
      <c r="R115" s="249"/>
      <c r="S115" s="249"/>
      <c r="T115" s="249"/>
      <c r="U115" s="191"/>
      <c r="V115" s="191"/>
      <c r="W115" s="191"/>
      <c r="X115" s="191"/>
      <c r="Y115" s="191"/>
    </row>
    <row r="116" spans="17:25" ht="53.45" customHeight="1" x14ac:dyDescent="0.25">
      <c r="Q116" s="249"/>
      <c r="R116" s="249"/>
      <c r="S116" s="249"/>
      <c r="T116" s="249"/>
      <c r="U116" s="191"/>
      <c r="V116" s="191"/>
      <c r="W116" s="191"/>
      <c r="X116" s="191"/>
      <c r="Y116" s="191"/>
    </row>
    <row r="117" spans="17:25" ht="53.45" customHeight="1" x14ac:dyDescent="0.25">
      <c r="Q117" s="249"/>
      <c r="R117" s="249"/>
      <c r="S117" s="249"/>
      <c r="T117" s="249"/>
      <c r="U117" s="191"/>
      <c r="V117" s="191"/>
      <c r="W117" s="191"/>
      <c r="X117" s="191"/>
      <c r="Y117" s="191"/>
    </row>
    <row r="118" spans="17:25" ht="53.45" customHeight="1" x14ac:dyDescent="0.25">
      <c r="Q118" s="249"/>
      <c r="R118" s="249"/>
      <c r="S118" s="249"/>
      <c r="T118" s="249"/>
      <c r="U118" s="191"/>
      <c r="V118" s="191"/>
      <c r="W118" s="191"/>
      <c r="X118" s="191"/>
      <c r="Y118" s="191"/>
    </row>
    <row r="119" spans="17:25" ht="53.45" customHeight="1" x14ac:dyDescent="0.25">
      <c r="Q119" s="249"/>
      <c r="R119" s="249"/>
      <c r="S119" s="249"/>
      <c r="T119" s="249"/>
      <c r="U119" s="191"/>
      <c r="V119" s="191"/>
      <c r="W119" s="191"/>
      <c r="X119" s="191"/>
      <c r="Y119" s="191"/>
    </row>
    <row r="120" spans="17:25" ht="53.45" customHeight="1" x14ac:dyDescent="0.25">
      <c r="Q120" s="249"/>
      <c r="R120" s="249"/>
      <c r="S120" s="249"/>
      <c r="T120" s="249"/>
      <c r="U120" s="191"/>
      <c r="V120" s="191"/>
      <c r="W120" s="191"/>
      <c r="X120" s="191"/>
      <c r="Y120" s="191"/>
    </row>
    <row r="121" spans="17:25" ht="53.45" customHeight="1" x14ac:dyDescent="0.25">
      <c r="Q121" s="249"/>
      <c r="R121" s="249"/>
      <c r="S121" s="249"/>
      <c r="T121" s="249"/>
      <c r="U121" s="191"/>
      <c r="V121" s="191"/>
      <c r="W121" s="191"/>
      <c r="X121" s="191"/>
      <c r="Y121" s="191"/>
    </row>
    <row r="122" spans="17:25" ht="53.45" customHeight="1" x14ac:dyDescent="0.25">
      <c r="Q122" s="249"/>
      <c r="R122" s="249"/>
      <c r="S122" s="249"/>
      <c r="T122" s="249"/>
      <c r="U122" s="191"/>
      <c r="V122" s="191"/>
      <c r="W122" s="191"/>
      <c r="X122" s="191"/>
      <c r="Y122" s="191"/>
    </row>
    <row r="123" spans="17:25" ht="53.45" customHeight="1" x14ac:dyDescent="0.25">
      <c r="Q123" s="249"/>
      <c r="R123" s="249"/>
      <c r="S123" s="249"/>
      <c r="T123" s="249"/>
      <c r="U123" s="191"/>
      <c r="V123" s="191"/>
      <c r="W123" s="191"/>
      <c r="X123" s="191"/>
      <c r="Y123" s="191"/>
    </row>
    <row r="124" spans="17:25" ht="53.45" customHeight="1" x14ac:dyDescent="0.25">
      <c r="Q124" s="249"/>
      <c r="R124" s="249"/>
      <c r="S124" s="249"/>
      <c r="T124" s="249"/>
      <c r="U124" s="191"/>
      <c r="V124" s="191"/>
      <c r="W124" s="191"/>
      <c r="X124" s="191"/>
      <c r="Y124" s="191"/>
    </row>
    <row r="125" spans="17:25" ht="53.45" customHeight="1" x14ac:dyDescent="0.25">
      <c r="Q125" s="249"/>
      <c r="R125" s="249"/>
      <c r="S125" s="249"/>
      <c r="T125" s="249"/>
      <c r="U125" s="191"/>
      <c r="V125" s="191"/>
      <c r="W125" s="191"/>
      <c r="X125" s="191"/>
      <c r="Y125" s="191"/>
    </row>
    <row r="126" spans="17:25" ht="53.45" customHeight="1" x14ac:dyDescent="0.25">
      <c r="Q126" s="249"/>
      <c r="R126" s="249"/>
      <c r="S126" s="249"/>
      <c r="T126" s="249"/>
      <c r="U126" s="191"/>
      <c r="V126" s="191"/>
      <c r="W126" s="191"/>
      <c r="X126" s="191"/>
      <c r="Y126" s="191"/>
    </row>
    <row r="127" spans="17:25" ht="53.45" customHeight="1" x14ac:dyDescent="0.25">
      <c r="Q127" s="249"/>
      <c r="R127" s="249"/>
      <c r="S127" s="249"/>
      <c r="T127" s="249"/>
      <c r="U127" s="191"/>
      <c r="V127" s="191"/>
      <c r="W127" s="191"/>
      <c r="X127" s="191"/>
      <c r="Y127" s="191"/>
    </row>
    <row r="128" spans="17:25" ht="53.45" customHeight="1" x14ac:dyDescent="0.25">
      <c r="Q128" s="249"/>
      <c r="R128" s="249"/>
      <c r="S128" s="249"/>
      <c r="T128" s="249"/>
      <c r="U128" s="191"/>
      <c r="V128" s="191"/>
      <c r="W128" s="191"/>
      <c r="X128" s="191"/>
      <c r="Y128" s="191"/>
    </row>
    <row r="129" spans="17:25" ht="53.45" customHeight="1" x14ac:dyDescent="0.25">
      <c r="Q129" s="249"/>
      <c r="R129" s="249"/>
      <c r="S129" s="249"/>
      <c r="T129" s="249"/>
      <c r="U129" s="191"/>
      <c r="V129" s="191"/>
      <c r="W129" s="191"/>
      <c r="X129" s="191"/>
      <c r="Y129" s="191"/>
    </row>
  </sheetData>
  <mergeCells count="358">
    <mergeCell ref="Z59:Z98"/>
    <mergeCell ref="AA47:AA50"/>
    <mergeCell ref="Z19:Z50"/>
    <mergeCell ref="AA19:AA28"/>
    <mergeCell ref="W39:W44"/>
    <mergeCell ref="Y59:Y60"/>
    <mergeCell ref="Y61:Y62"/>
    <mergeCell ref="Y63:Y64"/>
    <mergeCell ref="X39:X44"/>
    <mergeCell ref="Y39:Y44"/>
    <mergeCell ref="AA79:AA98"/>
    <mergeCell ref="X55:X56"/>
    <mergeCell ref="Y95:Y96"/>
    <mergeCell ref="Y97:Y98"/>
    <mergeCell ref="X47:X50"/>
    <mergeCell ref="Y47:Y50"/>
    <mergeCell ref="W61:W62"/>
    <mergeCell ref="W63:W64"/>
    <mergeCell ref="X59:X60"/>
    <mergeCell ref="X61:X62"/>
    <mergeCell ref="X63:X64"/>
    <mergeCell ref="Y79:Y86"/>
    <mergeCell ref="W87:W94"/>
    <mergeCell ref="X87:X94"/>
    <mergeCell ref="Y87:Y94"/>
    <mergeCell ref="C51:C64"/>
    <mergeCell ref="D51:D64"/>
    <mergeCell ref="E61:E62"/>
    <mergeCell ref="F59:F60"/>
    <mergeCell ref="F61:F62"/>
    <mergeCell ref="F63:F64"/>
    <mergeCell ref="G59:G60"/>
    <mergeCell ref="G63:G64"/>
    <mergeCell ref="H59:H60"/>
    <mergeCell ref="H63:H64"/>
    <mergeCell ref="G61:G62"/>
    <mergeCell ref="H61:H62"/>
    <mergeCell ref="E59:E60"/>
    <mergeCell ref="E63:E64"/>
    <mergeCell ref="G51:G58"/>
    <mergeCell ref="H51:H58"/>
    <mergeCell ref="B1:C1"/>
    <mergeCell ref="E1:AB1"/>
    <mergeCell ref="K2:L2"/>
    <mergeCell ref="A3:A98"/>
    <mergeCell ref="B3:B98"/>
    <mergeCell ref="C3:C18"/>
    <mergeCell ref="D3:D6"/>
    <mergeCell ref="E3:E6"/>
    <mergeCell ref="F3:F6"/>
    <mergeCell ref="G3:G6"/>
    <mergeCell ref="Y3:Y6"/>
    <mergeCell ref="Z3:Z8"/>
    <mergeCell ref="AA3:AA6"/>
    <mergeCell ref="AB3:AB98"/>
    <mergeCell ref="J5:J6"/>
    <mergeCell ref="D7:D8"/>
    <mergeCell ref="E7:E8"/>
    <mergeCell ref="F7:F8"/>
    <mergeCell ref="G7:G8"/>
    <mergeCell ref="H7:H8"/>
    <mergeCell ref="H3:H6"/>
    <mergeCell ref="I3:I6"/>
    <mergeCell ref="J3:J4"/>
    <mergeCell ref="I59:I60"/>
    <mergeCell ref="V3:V6"/>
    <mergeCell ref="W3:W6"/>
    <mergeCell ref="X3:X6"/>
    <mergeCell ref="AA7:AA8"/>
    <mergeCell ref="D9:D12"/>
    <mergeCell ref="E9:E10"/>
    <mergeCell ref="F9:F10"/>
    <mergeCell ref="G9:G10"/>
    <mergeCell ref="H9:H10"/>
    <mergeCell ref="I9:I10"/>
    <mergeCell ref="J9:J10"/>
    <mergeCell ref="V9:V10"/>
    <mergeCell ref="W9:W10"/>
    <mergeCell ref="I7:I8"/>
    <mergeCell ref="J7:J8"/>
    <mergeCell ref="V7:V8"/>
    <mergeCell ref="W7:W8"/>
    <mergeCell ref="X7:X8"/>
    <mergeCell ref="Y7:Y8"/>
    <mergeCell ref="Y11:Y12"/>
    <mergeCell ref="Z11:Z18"/>
    <mergeCell ref="AA11:AA18"/>
    <mergeCell ref="V17:V18"/>
    <mergeCell ref="W17:W18"/>
    <mergeCell ref="X17:X18"/>
    <mergeCell ref="Y17:Y18"/>
    <mergeCell ref="X9:X10"/>
    <mergeCell ref="Y9:Y10"/>
    <mergeCell ref="Z9:Z10"/>
    <mergeCell ref="AA9:AA10"/>
    <mergeCell ref="D13:D14"/>
    <mergeCell ref="E13:E14"/>
    <mergeCell ref="F13:F14"/>
    <mergeCell ref="G13:G14"/>
    <mergeCell ref="H13:H14"/>
    <mergeCell ref="I13:I14"/>
    <mergeCell ref="V11:V12"/>
    <mergeCell ref="W11:W12"/>
    <mergeCell ref="X11:X12"/>
    <mergeCell ref="E11:E12"/>
    <mergeCell ref="F11:F12"/>
    <mergeCell ref="G11:G12"/>
    <mergeCell ref="H11:H12"/>
    <mergeCell ref="I11:I12"/>
    <mergeCell ref="J11:J12"/>
    <mergeCell ref="I17:I18"/>
    <mergeCell ref="J17:J18"/>
    <mergeCell ref="I15:I16"/>
    <mergeCell ref="V15:V16"/>
    <mergeCell ref="W15:W16"/>
    <mergeCell ref="X15:X16"/>
    <mergeCell ref="Y15:Y16"/>
    <mergeCell ref="J13:J14"/>
    <mergeCell ref="V13:V14"/>
    <mergeCell ref="W13:W14"/>
    <mergeCell ref="X13:X14"/>
    <mergeCell ref="Y13:Y14"/>
    <mergeCell ref="I21:I22"/>
    <mergeCell ref="J21:J22"/>
    <mergeCell ref="I19:I20"/>
    <mergeCell ref="E17:E18"/>
    <mergeCell ref="F17:F18"/>
    <mergeCell ref="G17:G18"/>
    <mergeCell ref="H17:H18"/>
    <mergeCell ref="D15:D18"/>
    <mergeCell ref="E15:E16"/>
    <mergeCell ref="F15:F16"/>
    <mergeCell ref="G15:G16"/>
    <mergeCell ref="H15:H16"/>
    <mergeCell ref="J15:J16"/>
    <mergeCell ref="J19:J20"/>
    <mergeCell ref="C19:C28"/>
    <mergeCell ref="D19:D20"/>
    <mergeCell ref="E19:E20"/>
    <mergeCell ref="F19:F20"/>
    <mergeCell ref="G19:G20"/>
    <mergeCell ref="H19:H20"/>
    <mergeCell ref="D27:D28"/>
    <mergeCell ref="E27:E28"/>
    <mergeCell ref="F27:F28"/>
    <mergeCell ref="G27:G28"/>
    <mergeCell ref="H27:H28"/>
    <mergeCell ref="D21:D22"/>
    <mergeCell ref="E21:E22"/>
    <mergeCell ref="F21:F22"/>
    <mergeCell ref="G21:G22"/>
    <mergeCell ref="H21:H22"/>
    <mergeCell ref="I27:I28"/>
    <mergeCell ref="J27:J28"/>
    <mergeCell ref="W33:W38"/>
    <mergeCell ref="X33:X38"/>
    <mergeCell ref="Y33:Y38"/>
    <mergeCell ref="I29:I30"/>
    <mergeCell ref="J29:J30"/>
    <mergeCell ref="V29:V30"/>
    <mergeCell ref="W29:W30"/>
    <mergeCell ref="X29:X30"/>
    <mergeCell ref="Y29:Y30"/>
    <mergeCell ref="V27:V28"/>
    <mergeCell ref="W27:W28"/>
    <mergeCell ref="X27:X28"/>
    <mergeCell ref="Y27:Y28"/>
    <mergeCell ref="C45:C50"/>
    <mergeCell ref="D45:D46"/>
    <mergeCell ref="E45:E46"/>
    <mergeCell ref="F45:F46"/>
    <mergeCell ref="G45:G46"/>
    <mergeCell ref="C29:C44"/>
    <mergeCell ref="D29:D30"/>
    <mergeCell ref="E29:E30"/>
    <mergeCell ref="F29:F30"/>
    <mergeCell ref="G29:G30"/>
    <mergeCell ref="D39:D44"/>
    <mergeCell ref="E39:E44"/>
    <mergeCell ref="F39:F44"/>
    <mergeCell ref="G39:G44"/>
    <mergeCell ref="D31:D32"/>
    <mergeCell ref="E31:E32"/>
    <mergeCell ref="F31:F32"/>
    <mergeCell ref="G31:G32"/>
    <mergeCell ref="D33:D38"/>
    <mergeCell ref="E33:E38"/>
    <mergeCell ref="F33:F38"/>
    <mergeCell ref="G33:G38"/>
    <mergeCell ref="AC47:AC50"/>
    <mergeCell ref="Y45:Y46"/>
    <mergeCell ref="D47:D50"/>
    <mergeCell ref="E47:E50"/>
    <mergeCell ref="F47:F50"/>
    <mergeCell ref="G47:G50"/>
    <mergeCell ref="H47:H50"/>
    <mergeCell ref="I47:I50"/>
    <mergeCell ref="J47:J48"/>
    <mergeCell ref="V47:V50"/>
    <mergeCell ref="W47:W50"/>
    <mergeCell ref="H45:H46"/>
    <mergeCell ref="I45:I46"/>
    <mergeCell ref="J45:J46"/>
    <mergeCell ref="V45:V46"/>
    <mergeCell ref="W45:W46"/>
    <mergeCell ref="X45:X46"/>
    <mergeCell ref="AA29:AA46"/>
    <mergeCell ref="H39:H44"/>
    <mergeCell ref="I39:I44"/>
    <mergeCell ref="J39:J40"/>
    <mergeCell ref="V39:V44"/>
    <mergeCell ref="J31:J32"/>
    <mergeCell ref="V33:V38"/>
    <mergeCell ref="V19:V20"/>
    <mergeCell ref="W19:W20"/>
    <mergeCell ref="X19:X20"/>
    <mergeCell ref="Y19:Y20"/>
    <mergeCell ref="X31:X32"/>
    <mergeCell ref="Y31:Y32"/>
    <mergeCell ref="W31:W32"/>
    <mergeCell ref="W21:W22"/>
    <mergeCell ref="X21:X22"/>
    <mergeCell ref="Y21:Y22"/>
    <mergeCell ref="V21:V22"/>
    <mergeCell ref="V23:V26"/>
    <mergeCell ref="V31:V32"/>
    <mergeCell ref="W23:W26"/>
    <mergeCell ref="X23:X26"/>
    <mergeCell ref="Y23:Y26"/>
    <mergeCell ref="W55:W56"/>
    <mergeCell ref="X97:X98"/>
    <mergeCell ref="V95:V96"/>
    <mergeCell ref="W95:W96"/>
    <mergeCell ref="AA59:AA64"/>
    <mergeCell ref="AA65:AA70"/>
    <mergeCell ref="Z51:Z58"/>
    <mergeCell ref="AA51:AA58"/>
    <mergeCell ref="V51:V52"/>
    <mergeCell ref="V55:V56"/>
    <mergeCell ref="W67:W68"/>
    <mergeCell ref="X67:X68"/>
    <mergeCell ref="X95:X96"/>
    <mergeCell ref="V65:V66"/>
    <mergeCell ref="W65:W66"/>
    <mergeCell ref="X65:X66"/>
    <mergeCell ref="V79:V86"/>
    <mergeCell ref="V87:V94"/>
    <mergeCell ref="W79:W86"/>
    <mergeCell ref="X79:X86"/>
    <mergeCell ref="V59:V60"/>
    <mergeCell ref="V61:V62"/>
    <mergeCell ref="V63:V64"/>
    <mergeCell ref="W59:W60"/>
    <mergeCell ref="F51:F58"/>
    <mergeCell ref="W51:W52"/>
    <mergeCell ref="X51:X52"/>
    <mergeCell ref="Y51:Y52"/>
    <mergeCell ref="Y55:Y56"/>
    <mergeCell ref="W57:W58"/>
    <mergeCell ref="D97:D98"/>
    <mergeCell ref="F97:F98"/>
    <mergeCell ref="G97:G98"/>
    <mergeCell ref="J57:J58"/>
    <mergeCell ref="V57:V58"/>
    <mergeCell ref="Y65:Y66"/>
    <mergeCell ref="J69:J70"/>
    <mergeCell ref="V69:V70"/>
    <mergeCell ref="W69:W70"/>
    <mergeCell ref="X69:X70"/>
    <mergeCell ref="Y69:Y70"/>
    <mergeCell ref="X57:X58"/>
    <mergeCell ref="Y57:Y58"/>
    <mergeCell ref="Y67:Y68"/>
    <mergeCell ref="J67:J68"/>
    <mergeCell ref="V67:V68"/>
    <mergeCell ref="V97:V98"/>
    <mergeCell ref="W97:W98"/>
    <mergeCell ref="J59:J60"/>
    <mergeCell ref="J61:J62"/>
    <mergeCell ref="J63:J64"/>
    <mergeCell ref="E97:E98"/>
    <mergeCell ref="H97:H98"/>
    <mergeCell ref="I97:I98"/>
    <mergeCell ref="J97:J98"/>
    <mergeCell ref="J85:J86"/>
    <mergeCell ref="J87:J88"/>
    <mergeCell ref="H95:H96"/>
    <mergeCell ref="I95:I96"/>
    <mergeCell ref="J95:J96"/>
    <mergeCell ref="I87:I94"/>
    <mergeCell ref="I79:I86"/>
    <mergeCell ref="J79:J80"/>
    <mergeCell ref="J83:J84"/>
    <mergeCell ref="I71:I74"/>
    <mergeCell ref="I75:I78"/>
    <mergeCell ref="J71:J72"/>
    <mergeCell ref="J73:J74"/>
    <mergeCell ref="J75:J76"/>
    <mergeCell ref="J77:J78"/>
    <mergeCell ref="I63:I64"/>
    <mergeCell ref="I61:I62"/>
    <mergeCell ref="I65:I70"/>
    <mergeCell ref="J65:J66"/>
    <mergeCell ref="C79:C98"/>
    <mergeCell ref="E79:E86"/>
    <mergeCell ref="F79:F86"/>
    <mergeCell ref="G79:G86"/>
    <mergeCell ref="H79:H86"/>
    <mergeCell ref="E87:E94"/>
    <mergeCell ref="F87:F94"/>
    <mergeCell ref="G87:G94"/>
    <mergeCell ref="H87:H94"/>
    <mergeCell ref="J81:J82"/>
    <mergeCell ref="E95:E96"/>
    <mergeCell ref="J89:J90"/>
    <mergeCell ref="J91:J92"/>
    <mergeCell ref="J93:J94"/>
    <mergeCell ref="F95:F96"/>
    <mergeCell ref="G95:G96"/>
    <mergeCell ref="D79:D96"/>
    <mergeCell ref="C65:C78"/>
    <mergeCell ref="D65:D78"/>
    <mergeCell ref="E71:E74"/>
    <mergeCell ref="E75:E78"/>
    <mergeCell ref="F71:F74"/>
    <mergeCell ref="J53:J54"/>
    <mergeCell ref="D23:D26"/>
    <mergeCell ref="E23:E26"/>
    <mergeCell ref="F23:F26"/>
    <mergeCell ref="G23:G26"/>
    <mergeCell ref="H23:H26"/>
    <mergeCell ref="I23:I26"/>
    <mergeCell ref="J23:J24"/>
    <mergeCell ref="J25:J26"/>
    <mergeCell ref="J51:J52"/>
    <mergeCell ref="H29:H30"/>
    <mergeCell ref="J49:J50"/>
    <mergeCell ref="J41:J42"/>
    <mergeCell ref="J43:J44"/>
    <mergeCell ref="H31:H32"/>
    <mergeCell ref="I31:I32"/>
    <mergeCell ref="H33:H38"/>
    <mergeCell ref="I33:I38"/>
    <mergeCell ref="J33:J34"/>
    <mergeCell ref="J35:J36"/>
    <mergeCell ref="J37:J38"/>
    <mergeCell ref="I51:I58"/>
    <mergeCell ref="J55:J56"/>
    <mergeCell ref="E51:E58"/>
    <mergeCell ref="F75:F78"/>
    <mergeCell ref="G71:G74"/>
    <mergeCell ref="G75:G78"/>
    <mergeCell ref="H71:H74"/>
    <mergeCell ref="H75:H78"/>
    <mergeCell ref="E65:E70"/>
    <mergeCell ref="F65:F70"/>
    <mergeCell ref="G65:G70"/>
    <mergeCell ref="H65:H7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AN164"/>
  <sheetViews>
    <sheetView zoomScale="60" zoomScaleNormal="60" zoomScaleSheetLayoutView="70" workbookViewId="0">
      <pane xSplit="5" ySplit="2" topLeftCell="F65" activePane="bottomRight" state="frozen"/>
      <selection pane="topRight" activeCell="G1" sqref="G1"/>
      <selection pane="bottomLeft" activeCell="A3" sqref="A3"/>
      <selection pane="bottomRight" activeCell="F65" sqref="F65:F72"/>
    </sheetView>
  </sheetViews>
  <sheetFormatPr baseColWidth="10" defaultColWidth="12.42578125" defaultRowHeight="15.75" x14ac:dyDescent="0.25"/>
  <cols>
    <col min="1" max="1" width="15.5703125" style="26" customWidth="1"/>
    <col min="2" max="2" width="23.85546875" style="26" customWidth="1"/>
    <col min="3" max="3" width="25.85546875" style="26" customWidth="1"/>
    <col min="4" max="4" width="28.140625" style="26" customWidth="1"/>
    <col min="5" max="5" width="26.85546875" style="26" customWidth="1"/>
    <col min="6" max="6" width="11.42578125" style="26" customWidth="1"/>
    <col min="7" max="7" width="22.140625" style="27" customWidth="1"/>
    <col min="8" max="8" width="20.5703125" style="27" customWidth="1"/>
    <col min="9" max="9" width="11.5703125" style="26" customWidth="1"/>
    <col min="10" max="10" width="47.28515625" style="27" customWidth="1"/>
    <col min="11" max="11" width="12.42578125" style="26"/>
    <col min="12" max="12" width="5.28515625" style="26" customWidth="1"/>
    <col min="13" max="13" width="9.7109375" style="26" customWidth="1"/>
    <col min="14" max="14" width="9.28515625" style="26" customWidth="1"/>
    <col min="15" max="15" width="10.140625" style="26" customWidth="1"/>
    <col min="16" max="16" width="10" style="26" customWidth="1"/>
    <col min="17" max="17" width="10" style="8" customWidth="1"/>
    <col min="18" max="18" width="10.42578125" style="8" bestFit="1" customWidth="1"/>
    <col min="19" max="25" width="10" style="8" customWidth="1"/>
    <col min="26" max="26" width="12.42578125" style="66"/>
    <col min="27" max="27" width="18.7109375" style="66" customWidth="1"/>
    <col min="28" max="28" width="16.7109375" style="66" customWidth="1"/>
    <col min="29" max="40" width="12.42578125" style="66"/>
    <col min="41" max="16384" width="12.42578125" style="26"/>
  </cols>
  <sheetData>
    <row r="1" spans="1:28" ht="39.4" customHeight="1" x14ac:dyDescent="0.25">
      <c r="A1" s="55" t="s">
        <v>0</v>
      </c>
      <c r="B1" s="724" t="s">
        <v>1</v>
      </c>
      <c r="C1" s="725"/>
      <c r="D1" s="55" t="s">
        <v>157</v>
      </c>
      <c r="E1" s="726"/>
      <c r="F1" s="726"/>
      <c r="G1" s="726"/>
      <c r="H1" s="726"/>
      <c r="I1" s="726"/>
      <c r="J1" s="726"/>
      <c r="K1" s="726"/>
      <c r="L1" s="726"/>
      <c r="M1" s="726"/>
      <c r="N1" s="726"/>
      <c r="O1" s="726"/>
      <c r="P1" s="726"/>
      <c r="Q1" s="726"/>
      <c r="R1" s="726"/>
      <c r="S1" s="726"/>
      <c r="T1" s="726"/>
      <c r="U1" s="726"/>
      <c r="V1" s="726"/>
      <c r="W1" s="726"/>
      <c r="X1" s="726"/>
      <c r="Y1" s="726"/>
      <c r="Z1" s="726"/>
      <c r="AA1" s="726"/>
      <c r="AB1" s="726"/>
    </row>
    <row r="2" spans="1:28" ht="66" customHeight="1" x14ac:dyDescent="0.25">
      <c r="A2" s="56" t="s">
        <v>3</v>
      </c>
      <c r="B2" s="69" t="s">
        <v>4</v>
      </c>
      <c r="C2" s="69" t="s">
        <v>92</v>
      </c>
      <c r="D2" s="57" t="s">
        <v>93</v>
      </c>
      <c r="E2" s="284">
        <v>2024</v>
      </c>
      <c r="F2" s="201" t="s">
        <v>94</v>
      </c>
      <c r="G2" s="70" t="s">
        <v>8</v>
      </c>
      <c r="H2" s="70" t="s">
        <v>9</v>
      </c>
      <c r="I2" s="71" t="s">
        <v>10</v>
      </c>
      <c r="J2" s="70" t="s">
        <v>11</v>
      </c>
      <c r="K2" s="727" t="s">
        <v>12</v>
      </c>
      <c r="L2" s="728"/>
      <c r="M2" s="72">
        <v>45352</v>
      </c>
      <c r="N2" s="72">
        <v>45444</v>
      </c>
      <c r="O2" s="72">
        <v>45536</v>
      </c>
      <c r="P2" s="72">
        <v>45627</v>
      </c>
      <c r="Q2" s="136" t="s">
        <v>13</v>
      </c>
      <c r="R2" s="136" t="s">
        <v>14</v>
      </c>
      <c r="S2" s="136" t="s">
        <v>15</v>
      </c>
      <c r="T2" s="136" t="s">
        <v>16</v>
      </c>
      <c r="U2" s="136" t="s">
        <v>17</v>
      </c>
      <c r="V2" s="136" t="s">
        <v>18</v>
      </c>
      <c r="W2" s="136" t="s">
        <v>19</v>
      </c>
      <c r="X2" s="136" t="s">
        <v>20</v>
      </c>
      <c r="Y2" s="136" t="s">
        <v>21</v>
      </c>
      <c r="Z2" s="92" t="s">
        <v>54</v>
      </c>
      <c r="AA2" s="93" t="s">
        <v>23</v>
      </c>
      <c r="AB2" s="94" t="s">
        <v>24</v>
      </c>
    </row>
    <row r="3" spans="1:28" ht="49.9" customHeight="1" x14ac:dyDescent="0.25">
      <c r="A3" s="706"/>
      <c r="B3" s="709" t="s">
        <v>158</v>
      </c>
      <c r="C3" s="712" t="s">
        <v>159</v>
      </c>
      <c r="D3" s="683" t="s">
        <v>160</v>
      </c>
      <c r="E3" s="681" t="s">
        <v>161</v>
      </c>
      <c r="F3" s="714">
        <v>57</v>
      </c>
      <c r="G3" s="687" t="s">
        <v>737</v>
      </c>
      <c r="H3" s="687" t="s">
        <v>162</v>
      </c>
      <c r="I3" s="696">
        <v>0</v>
      </c>
      <c r="J3" s="697" t="s">
        <v>738</v>
      </c>
      <c r="K3" s="165">
        <v>0.5</v>
      </c>
      <c r="L3" s="58" t="s">
        <v>30</v>
      </c>
      <c r="M3" s="59">
        <v>0.05</v>
      </c>
      <c r="N3" s="59">
        <v>1</v>
      </c>
      <c r="O3" s="59">
        <v>1</v>
      </c>
      <c r="P3" s="59">
        <v>1</v>
      </c>
      <c r="Q3" s="6">
        <f t="shared" ref="Q3:Q28" si="0">+SUM(M3:M3)*K3</f>
        <v>2.5000000000000001E-2</v>
      </c>
      <c r="R3" s="6">
        <f t="shared" ref="R3:R28" si="1">+SUM(N3:N3)*K3</f>
        <v>0.5</v>
      </c>
      <c r="S3" s="6">
        <f t="shared" ref="S3:S28" si="2">+SUM(O3:O3)*K3</f>
        <v>0.5</v>
      </c>
      <c r="T3" s="6">
        <f t="shared" ref="T3:T28" si="3">+SUM(P3:P3)*K3</f>
        <v>0.5</v>
      </c>
      <c r="U3" s="137">
        <f t="shared" ref="U3:U28" si="4">+MAX(Q3:T3)</f>
        <v>0.5</v>
      </c>
      <c r="V3" s="378">
        <v>0</v>
      </c>
      <c r="W3" s="378">
        <v>0</v>
      </c>
      <c r="X3" s="378">
        <v>0</v>
      </c>
      <c r="Y3" s="378">
        <v>0</v>
      </c>
      <c r="Z3" s="729" t="s">
        <v>115</v>
      </c>
      <c r="AA3" s="730" t="s">
        <v>163</v>
      </c>
      <c r="AB3" s="715" t="s">
        <v>164</v>
      </c>
    </row>
    <row r="4" spans="1:28" ht="49.9" customHeight="1" x14ac:dyDescent="0.25">
      <c r="A4" s="707"/>
      <c r="B4" s="710"/>
      <c r="C4" s="713"/>
      <c r="D4" s="684"/>
      <c r="E4" s="681"/>
      <c r="F4" s="681"/>
      <c r="G4" s="688"/>
      <c r="H4" s="688"/>
      <c r="I4" s="681"/>
      <c r="J4" s="698"/>
      <c r="K4" s="170">
        <v>0.5</v>
      </c>
      <c r="L4" s="169" t="s">
        <v>33</v>
      </c>
      <c r="M4" s="171">
        <v>0</v>
      </c>
      <c r="N4" s="171">
        <v>0</v>
      </c>
      <c r="O4" s="171">
        <v>0</v>
      </c>
      <c r="P4" s="171">
        <v>0</v>
      </c>
      <c r="Q4" s="153">
        <f t="shared" si="0"/>
        <v>0</v>
      </c>
      <c r="R4" s="153">
        <f t="shared" si="1"/>
        <v>0</v>
      </c>
      <c r="S4" s="153">
        <f t="shared" si="2"/>
        <v>0</v>
      </c>
      <c r="T4" s="153">
        <f t="shared" si="3"/>
        <v>0</v>
      </c>
      <c r="U4" s="154">
        <f t="shared" si="4"/>
        <v>0</v>
      </c>
      <c r="V4" s="358"/>
      <c r="W4" s="358"/>
      <c r="X4" s="358"/>
      <c r="Y4" s="358"/>
      <c r="Z4" s="720"/>
      <c r="AA4" s="722"/>
      <c r="AB4" s="715"/>
    </row>
    <row r="5" spans="1:28" ht="49.9" customHeight="1" x14ac:dyDescent="0.25">
      <c r="A5" s="707"/>
      <c r="B5" s="710"/>
      <c r="C5" s="713"/>
      <c r="D5" s="684"/>
      <c r="E5" s="681"/>
      <c r="F5" s="681"/>
      <c r="G5" s="688"/>
      <c r="H5" s="688"/>
      <c r="I5" s="681"/>
      <c r="J5" s="697" t="s">
        <v>716</v>
      </c>
      <c r="K5" s="166">
        <v>0.5</v>
      </c>
      <c r="L5" s="58" t="s">
        <v>30</v>
      </c>
      <c r="M5" s="60">
        <v>0</v>
      </c>
      <c r="N5" s="60">
        <v>0</v>
      </c>
      <c r="O5" s="60">
        <v>0</v>
      </c>
      <c r="P5" s="60">
        <v>1</v>
      </c>
      <c r="Q5" s="6">
        <f t="shared" si="0"/>
        <v>0</v>
      </c>
      <c r="R5" s="6">
        <f t="shared" si="1"/>
        <v>0</v>
      </c>
      <c r="S5" s="6">
        <f t="shared" si="2"/>
        <v>0</v>
      </c>
      <c r="T5" s="6">
        <f t="shared" si="3"/>
        <v>0.5</v>
      </c>
      <c r="U5" s="137">
        <f t="shared" si="4"/>
        <v>0.5</v>
      </c>
      <c r="V5" s="358"/>
      <c r="W5" s="358"/>
      <c r="X5" s="358"/>
      <c r="Y5" s="358"/>
      <c r="Z5" s="720"/>
      <c r="AA5" s="722"/>
      <c r="AB5" s="715"/>
    </row>
    <row r="6" spans="1:28" ht="49.9" customHeight="1" x14ac:dyDescent="0.25">
      <c r="A6" s="707"/>
      <c r="B6" s="710"/>
      <c r="C6" s="713"/>
      <c r="D6" s="684"/>
      <c r="E6" s="681"/>
      <c r="F6" s="681"/>
      <c r="G6" s="688"/>
      <c r="H6" s="688"/>
      <c r="I6" s="681"/>
      <c r="J6" s="698"/>
      <c r="K6" s="172">
        <v>0.5</v>
      </c>
      <c r="L6" s="169" t="s">
        <v>33</v>
      </c>
      <c r="M6" s="171">
        <v>0</v>
      </c>
      <c r="N6" s="171">
        <v>0</v>
      </c>
      <c r="O6" s="171">
        <v>0</v>
      </c>
      <c r="P6" s="171">
        <v>0</v>
      </c>
      <c r="Q6" s="153">
        <f t="shared" si="0"/>
        <v>0</v>
      </c>
      <c r="R6" s="153">
        <f t="shared" si="1"/>
        <v>0</v>
      </c>
      <c r="S6" s="153">
        <f t="shared" si="2"/>
        <v>0</v>
      </c>
      <c r="T6" s="153">
        <f t="shared" si="3"/>
        <v>0</v>
      </c>
      <c r="U6" s="154">
        <f t="shared" si="4"/>
        <v>0</v>
      </c>
      <c r="V6" s="358"/>
      <c r="W6" s="358"/>
      <c r="X6" s="358"/>
      <c r="Y6" s="358"/>
      <c r="Z6" s="720"/>
      <c r="AA6" s="722"/>
      <c r="AB6" s="715"/>
    </row>
    <row r="7" spans="1:28" ht="49.9" customHeight="1" x14ac:dyDescent="0.25">
      <c r="A7" s="707"/>
      <c r="B7" s="710"/>
      <c r="C7" s="713"/>
      <c r="D7" s="691" t="s">
        <v>165</v>
      </c>
      <c r="E7" s="687" t="s">
        <v>581</v>
      </c>
      <c r="F7" s="685">
        <v>58</v>
      </c>
      <c r="G7" s="687" t="s">
        <v>1017</v>
      </c>
      <c r="H7" s="687" t="s">
        <v>717</v>
      </c>
      <c r="I7" s="696">
        <f>X7</f>
        <v>0</v>
      </c>
      <c r="J7" s="717" t="s">
        <v>1038</v>
      </c>
      <c r="K7" s="142">
        <v>0.2</v>
      </c>
      <c r="L7" s="61" t="s">
        <v>30</v>
      </c>
      <c r="M7" s="62">
        <v>0.1</v>
      </c>
      <c r="N7" s="62">
        <v>0.8</v>
      </c>
      <c r="O7" s="62">
        <v>1</v>
      </c>
      <c r="P7" s="62">
        <v>1</v>
      </c>
      <c r="Q7" s="6">
        <f t="shared" si="0"/>
        <v>2.0000000000000004E-2</v>
      </c>
      <c r="R7" s="6">
        <f t="shared" si="1"/>
        <v>0.16000000000000003</v>
      </c>
      <c r="S7" s="6">
        <f t="shared" si="2"/>
        <v>0.2</v>
      </c>
      <c r="T7" s="6">
        <f t="shared" si="3"/>
        <v>0.2</v>
      </c>
      <c r="U7" s="137">
        <f t="shared" si="4"/>
        <v>0.2</v>
      </c>
      <c r="V7" s="378">
        <f>+Q8+Q10+Q12</f>
        <v>0</v>
      </c>
      <c r="W7" s="378">
        <f>+R8+R10+R12</f>
        <v>0</v>
      </c>
      <c r="X7" s="378">
        <f>+S8+S10+S12</f>
        <v>0</v>
      </c>
      <c r="Y7" s="378">
        <f>+T8+T10+T12</f>
        <v>0</v>
      </c>
      <c r="Z7" s="719" t="s">
        <v>74</v>
      </c>
      <c r="AA7" s="721" t="s">
        <v>961</v>
      </c>
      <c r="AB7" s="715"/>
    </row>
    <row r="8" spans="1:28" ht="49.9" customHeight="1" x14ac:dyDescent="0.25">
      <c r="A8" s="707"/>
      <c r="B8" s="710"/>
      <c r="C8" s="713"/>
      <c r="D8" s="692"/>
      <c r="E8" s="688"/>
      <c r="F8" s="686"/>
      <c r="G8" s="688"/>
      <c r="H8" s="688"/>
      <c r="I8" s="681"/>
      <c r="J8" s="718"/>
      <c r="K8" s="173">
        <v>0.2</v>
      </c>
      <c r="L8" s="169" t="s">
        <v>33</v>
      </c>
      <c r="M8" s="63">
        <v>0</v>
      </c>
      <c r="N8" s="63">
        <v>0</v>
      </c>
      <c r="O8" s="63">
        <v>0</v>
      </c>
      <c r="P8" s="63">
        <v>0</v>
      </c>
      <c r="Q8" s="153">
        <f t="shared" si="0"/>
        <v>0</v>
      </c>
      <c r="R8" s="153">
        <f t="shared" si="1"/>
        <v>0</v>
      </c>
      <c r="S8" s="153">
        <f t="shared" si="2"/>
        <v>0</v>
      </c>
      <c r="T8" s="153">
        <f t="shared" si="3"/>
        <v>0</v>
      </c>
      <c r="U8" s="154">
        <f t="shared" si="4"/>
        <v>0</v>
      </c>
      <c r="V8" s="358"/>
      <c r="W8" s="358"/>
      <c r="X8" s="358"/>
      <c r="Y8" s="358"/>
      <c r="Z8" s="720"/>
      <c r="AA8" s="722"/>
      <c r="AB8" s="715"/>
    </row>
    <row r="9" spans="1:28" ht="49.9" customHeight="1" x14ac:dyDescent="0.25">
      <c r="A9" s="707"/>
      <c r="B9" s="710"/>
      <c r="C9" s="713"/>
      <c r="D9" s="692"/>
      <c r="E9" s="688"/>
      <c r="F9" s="686"/>
      <c r="G9" s="688"/>
      <c r="H9" s="688"/>
      <c r="I9" s="681"/>
      <c r="J9" s="717" t="s">
        <v>718</v>
      </c>
      <c r="K9" s="142">
        <v>0.3</v>
      </c>
      <c r="L9" s="61" t="s">
        <v>30</v>
      </c>
      <c r="M9" s="62">
        <v>0.1</v>
      </c>
      <c r="N9" s="62">
        <v>0.6</v>
      </c>
      <c r="O9" s="62">
        <v>1</v>
      </c>
      <c r="P9" s="62">
        <v>1</v>
      </c>
      <c r="Q9" s="6">
        <f t="shared" si="0"/>
        <v>0.03</v>
      </c>
      <c r="R9" s="6">
        <f t="shared" si="1"/>
        <v>0.18</v>
      </c>
      <c r="S9" s="6">
        <f t="shared" si="2"/>
        <v>0.3</v>
      </c>
      <c r="T9" s="6">
        <f t="shared" si="3"/>
        <v>0.3</v>
      </c>
      <c r="U9" s="137">
        <f t="shared" si="4"/>
        <v>0.3</v>
      </c>
      <c r="V9" s="358"/>
      <c r="W9" s="358"/>
      <c r="X9" s="358"/>
      <c r="Y9" s="358"/>
      <c r="Z9" s="720"/>
      <c r="AA9" s="722"/>
      <c r="AB9" s="715"/>
    </row>
    <row r="10" spans="1:28" ht="49.9" customHeight="1" x14ac:dyDescent="0.25">
      <c r="A10" s="707"/>
      <c r="B10" s="710"/>
      <c r="C10" s="713"/>
      <c r="D10" s="692"/>
      <c r="E10" s="688"/>
      <c r="F10" s="686"/>
      <c r="G10" s="688"/>
      <c r="H10" s="688"/>
      <c r="I10" s="681"/>
      <c r="J10" s="718"/>
      <c r="K10" s="173">
        <v>0.3</v>
      </c>
      <c r="L10" s="169" t="s">
        <v>33</v>
      </c>
      <c r="M10" s="63">
        <v>0</v>
      </c>
      <c r="N10" s="63">
        <v>0</v>
      </c>
      <c r="O10" s="63">
        <v>0</v>
      </c>
      <c r="P10" s="63">
        <v>0</v>
      </c>
      <c r="Q10" s="153">
        <f t="shared" si="0"/>
        <v>0</v>
      </c>
      <c r="R10" s="153">
        <f t="shared" si="1"/>
        <v>0</v>
      </c>
      <c r="S10" s="153">
        <f t="shared" si="2"/>
        <v>0</v>
      </c>
      <c r="T10" s="153">
        <f t="shared" si="3"/>
        <v>0</v>
      </c>
      <c r="U10" s="154">
        <f t="shared" si="4"/>
        <v>0</v>
      </c>
      <c r="V10" s="358"/>
      <c r="W10" s="358"/>
      <c r="X10" s="358"/>
      <c r="Y10" s="358"/>
      <c r="Z10" s="720"/>
      <c r="AA10" s="722"/>
      <c r="AB10" s="715"/>
    </row>
    <row r="11" spans="1:28" ht="49.9" customHeight="1" x14ac:dyDescent="0.25">
      <c r="A11" s="707"/>
      <c r="B11" s="710"/>
      <c r="C11" s="713"/>
      <c r="D11" s="692"/>
      <c r="E11" s="688"/>
      <c r="F11" s="686"/>
      <c r="G11" s="688"/>
      <c r="H11" s="688"/>
      <c r="I11" s="681"/>
      <c r="J11" s="717" t="s">
        <v>1039</v>
      </c>
      <c r="K11" s="142">
        <v>0.5</v>
      </c>
      <c r="L11" s="61" t="s">
        <v>30</v>
      </c>
      <c r="M11" s="62">
        <v>0</v>
      </c>
      <c r="N11" s="62">
        <v>0</v>
      </c>
      <c r="O11" s="62">
        <v>0.5</v>
      </c>
      <c r="P11" s="62">
        <v>1</v>
      </c>
      <c r="Q11" s="6">
        <f t="shared" si="0"/>
        <v>0</v>
      </c>
      <c r="R11" s="6">
        <f t="shared" si="1"/>
        <v>0</v>
      </c>
      <c r="S11" s="6">
        <f t="shared" si="2"/>
        <v>0.25</v>
      </c>
      <c r="T11" s="6">
        <f t="shared" si="3"/>
        <v>0.5</v>
      </c>
      <c r="U11" s="137">
        <f t="shared" si="4"/>
        <v>0.5</v>
      </c>
      <c r="V11" s="358"/>
      <c r="W11" s="358"/>
      <c r="X11" s="358"/>
      <c r="Y11" s="358"/>
      <c r="Z11" s="720"/>
      <c r="AA11" s="722"/>
      <c r="AB11" s="715"/>
    </row>
    <row r="12" spans="1:28" ht="71.45" customHeight="1" x14ac:dyDescent="0.25">
      <c r="A12" s="707"/>
      <c r="B12" s="710"/>
      <c r="C12" s="713"/>
      <c r="D12" s="693"/>
      <c r="E12" s="695"/>
      <c r="F12" s="694"/>
      <c r="G12" s="695"/>
      <c r="H12" s="695"/>
      <c r="I12" s="682"/>
      <c r="J12" s="718"/>
      <c r="K12" s="173">
        <v>0.5</v>
      </c>
      <c r="L12" s="169" t="s">
        <v>33</v>
      </c>
      <c r="M12" s="63">
        <v>0</v>
      </c>
      <c r="N12" s="63">
        <v>0</v>
      </c>
      <c r="O12" s="63">
        <v>0</v>
      </c>
      <c r="P12" s="63">
        <v>0</v>
      </c>
      <c r="Q12" s="153">
        <f t="shared" si="0"/>
        <v>0</v>
      </c>
      <c r="R12" s="153">
        <f t="shared" si="1"/>
        <v>0</v>
      </c>
      <c r="S12" s="153">
        <f t="shared" si="2"/>
        <v>0</v>
      </c>
      <c r="T12" s="153">
        <f t="shared" si="3"/>
        <v>0</v>
      </c>
      <c r="U12" s="154">
        <f t="shared" si="4"/>
        <v>0</v>
      </c>
      <c r="V12" s="359"/>
      <c r="W12" s="359"/>
      <c r="X12" s="359"/>
      <c r="Y12" s="359"/>
      <c r="Z12" s="720"/>
      <c r="AA12" s="722"/>
      <c r="AB12" s="715"/>
    </row>
    <row r="13" spans="1:28" ht="49.9" customHeight="1" x14ac:dyDescent="0.25">
      <c r="A13" s="707"/>
      <c r="B13" s="710"/>
      <c r="C13" s="713"/>
      <c r="D13" s="691" t="s">
        <v>166</v>
      </c>
      <c r="E13" s="687" t="s">
        <v>167</v>
      </c>
      <c r="F13" s="685">
        <v>59</v>
      </c>
      <c r="G13" s="687" t="s">
        <v>739</v>
      </c>
      <c r="H13" s="687" t="s">
        <v>740</v>
      </c>
      <c r="I13" s="696">
        <f>X13</f>
        <v>0</v>
      </c>
      <c r="J13" s="717" t="s">
        <v>1040</v>
      </c>
      <c r="K13" s="142">
        <v>0.2</v>
      </c>
      <c r="L13" s="61" t="s">
        <v>30</v>
      </c>
      <c r="M13" s="62">
        <v>0.1</v>
      </c>
      <c r="N13" s="62">
        <v>0.8</v>
      </c>
      <c r="O13" s="62">
        <v>1</v>
      </c>
      <c r="P13" s="62">
        <v>1</v>
      </c>
      <c r="Q13" s="6">
        <f t="shared" si="0"/>
        <v>2.0000000000000004E-2</v>
      </c>
      <c r="R13" s="6">
        <f t="shared" si="1"/>
        <v>0.16000000000000003</v>
      </c>
      <c r="S13" s="6">
        <f t="shared" si="2"/>
        <v>0.2</v>
      </c>
      <c r="T13" s="6">
        <f t="shared" si="3"/>
        <v>0.2</v>
      </c>
      <c r="U13" s="137">
        <f t="shared" si="4"/>
        <v>0.2</v>
      </c>
      <c r="V13" s="378">
        <f>+Q14+Q16+Q18</f>
        <v>0</v>
      </c>
      <c r="W13" s="378">
        <f>+R14+R16+R18</f>
        <v>0</v>
      </c>
      <c r="X13" s="378">
        <f>+S14+S16+S18</f>
        <v>0</v>
      </c>
      <c r="Y13" s="378">
        <f>+T14+T16+T18</f>
        <v>0</v>
      </c>
      <c r="Z13" s="720"/>
      <c r="AA13" s="722"/>
      <c r="AB13" s="715"/>
    </row>
    <row r="14" spans="1:28" ht="49.9" customHeight="1" x14ac:dyDescent="0.25">
      <c r="A14" s="707"/>
      <c r="B14" s="710"/>
      <c r="C14" s="713"/>
      <c r="D14" s="692"/>
      <c r="E14" s="688"/>
      <c r="F14" s="686"/>
      <c r="G14" s="688"/>
      <c r="H14" s="688"/>
      <c r="I14" s="681"/>
      <c r="J14" s="718"/>
      <c r="K14" s="173">
        <v>0.2</v>
      </c>
      <c r="L14" s="169" t="s">
        <v>33</v>
      </c>
      <c r="M14" s="63">
        <v>0</v>
      </c>
      <c r="N14" s="63">
        <v>0</v>
      </c>
      <c r="O14" s="63">
        <v>0</v>
      </c>
      <c r="P14" s="63">
        <v>0</v>
      </c>
      <c r="Q14" s="153">
        <f t="shared" si="0"/>
        <v>0</v>
      </c>
      <c r="R14" s="153">
        <f t="shared" si="1"/>
        <v>0</v>
      </c>
      <c r="S14" s="153">
        <f t="shared" si="2"/>
        <v>0</v>
      </c>
      <c r="T14" s="153">
        <f t="shared" si="3"/>
        <v>0</v>
      </c>
      <c r="U14" s="154">
        <f t="shared" si="4"/>
        <v>0</v>
      </c>
      <c r="V14" s="358"/>
      <c r="W14" s="358"/>
      <c r="X14" s="358"/>
      <c r="Y14" s="358"/>
      <c r="Z14" s="720"/>
      <c r="AA14" s="722"/>
      <c r="AB14" s="715"/>
    </row>
    <row r="15" spans="1:28" ht="49.9" customHeight="1" x14ac:dyDescent="0.25">
      <c r="A15" s="707"/>
      <c r="B15" s="710"/>
      <c r="C15" s="713"/>
      <c r="D15" s="692"/>
      <c r="E15" s="688"/>
      <c r="F15" s="686"/>
      <c r="G15" s="688"/>
      <c r="H15" s="688"/>
      <c r="I15" s="681"/>
      <c r="J15" s="717" t="s">
        <v>1041</v>
      </c>
      <c r="K15" s="142">
        <v>0.3</v>
      </c>
      <c r="L15" s="61" t="s">
        <v>30</v>
      </c>
      <c r="M15" s="62">
        <v>0</v>
      </c>
      <c r="N15" s="62">
        <v>0.1</v>
      </c>
      <c r="O15" s="62">
        <v>0.5</v>
      </c>
      <c r="P15" s="62">
        <v>1</v>
      </c>
      <c r="Q15" s="6">
        <f t="shared" si="0"/>
        <v>0</v>
      </c>
      <c r="R15" s="6">
        <f t="shared" si="1"/>
        <v>0.03</v>
      </c>
      <c r="S15" s="6">
        <f t="shared" si="2"/>
        <v>0.15</v>
      </c>
      <c r="T15" s="6">
        <f t="shared" si="3"/>
        <v>0.3</v>
      </c>
      <c r="U15" s="137">
        <f t="shared" si="4"/>
        <v>0.3</v>
      </c>
      <c r="V15" s="358"/>
      <c r="W15" s="358"/>
      <c r="X15" s="358"/>
      <c r="Y15" s="358"/>
      <c r="Z15" s="720"/>
      <c r="AA15" s="722"/>
      <c r="AB15" s="715"/>
    </row>
    <row r="16" spans="1:28" ht="49.9" customHeight="1" x14ac:dyDescent="0.25">
      <c r="A16" s="707"/>
      <c r="B16" s="710"/>
      <c r="C16" s="713"/>
      <c r="D16" s="692"/>
      <c r="E16" s="688"/>
      <c r="F16" s="686"/>
      <c r="G16" s="688"/>
      <c r="H16" s="688"/>
      <c r="I16" s="681"/>
      <c r="J16" s="718"/>
      <c r="K16" s="173">
        <v>0.3</v>
      </c>
      <c r="L16" s="169" t="s">
        <v>33</v>
      </c>
      <c r="M16" s="63">
        <v>0</v>
      </c>
      <c r="N16" s="63">
        <v>0</v>
      </c>
      <c r="O16" s="63">
        <v>0</v>
      </c>
      <c r="P16" s="63">
        <v>0</v>
      </c>
      <c r="Q16" s="153">
        <f t="shared" si="0"/>
        <v>0</v>
      </c>
      <c r="R16" s="153">
        <f t="shared" si="1"/>
        <v>0</v>
      </c>
      <c r="S16" s="153">
        <f t="shared" si="2"/>
        <v>0</v>
      </c>
      <c r="T16" s="153">
        <f t="shared" si="3"/>
        <v>0</v>
      </c>
      <c r="U16" s="154">
        <f t="shared" si="4"/>
        <v>0</v>
      </c>
      <c r="V16" s="358"/>
      <c r="W16" s="358"/>
      <c r="X16" s="358"/>
      <c r="Y16" s="358"/>
      <c r="Z16" s="720"/>
      <c r="AA16" s="722"/>
      <c r="AB16" s="715"/>
    </row>
    <row r="17" spans="1:28" ht="49.9" customHeight="1" x14ac:dyDescent="0.25">
      <c r="A17" s="707"/>
      <c r="B17" s="710"/>
      <c r="C17" s="713"/>
      <c r="D17" s="692"/>
      <c r="E17" s="688"/>
      <c r="F17" s="686"/>
      <c r="G17" s="688"/>
      <c r="H17" s="688"/>
      <c r="I17" s="681"/>
      <c r="J17" s="717" t="s">
        <v>1042</v>
      </c>
      <c r="K17" s="142">
        <v>0.5</v>
      </c>
      <c r="L17" s="61" t="s">
        <v>30</v>
      </c>
      <c r="M17" s="62">
        <v>0</v>
      </c>
      <c r="N17" s="62">
        <v>0</v>
      </c>
      <c r="O17" s="62">
        <v>0.5</v>
      </c>
      <c r="P17" s="62">
        <v>1</v>
      </c>
      <c r="Q17" s="6">
        <f t="shared" si="0"/>
        <v>0</v>
      </c>
      <c r="R17" s="6">
        <f t="shared" si="1"/>
        <v>0</v>
      </c>
      <c r="S17" s="6">
        <f t="shared" si="2"/>
        <v>0.25</v>
      </c>
      <c r="T17" s="6">
        <f t="shared" si="3"/>
        <v>0.5</v>
      </c>
      <c r="U17" s="137">
        <f t="shared" si="4"/>
        <v>0.5</v>
      </c>
      <c r="V17" s="358"/>
      <c r="W17" s="358"/>
      <c r="X17" s="358"/>
      <c r="Y17" s="358"/>
      <c r="Z17" s="720"/>
      <c r="AA17" s="722"/>
      <c r="AB17" s="715"/>
    </row>
    <row r="18" spans="1:28" ht="93.6" customHeight="1" x14ac:dyDescent="0.25">
      <c r="A18" s="707"/>
      <c r="B18" s="710"/>
      <c r="C18" s="713"/>
      <c r="D18" s="693"/>
      <c r="E18" s="695"/>
      <c r="F18" s="694"/>
      <c r="G18" s="695"/>
      <c r="H18" s="695"/>
      <c r="I18" s="705"/>
      <c r="J18" s="718"/>
      <c r="K18" s="173">
        <v>0.5</v>
      </c>
      <c r="L18" s="169" t="s">
        <v>33</v>
      </c>
      <c r="M18" s="63">
        <v>0</v>
      </c>
      <c r="N18" s="63">
        <v>0</v>
      </c>
      <c r="O18" s="63">
        <v>0</v>
      </c>
      <c r="P18" s="63">
        <v>0</v>
      </c>
      <c r="Q18" s="153">
        <f t="shared" si="0"/>
        <v>0</v>
      </c>
      <c r="R18" s="153">
        <f t="shared" si="1"/>
        <v>0</v>
      </c>
      <c r="S18" s="153">
        <f t="shared" si="2"/>
        <v>0</v>
      </c>
      <c r="T18" s="153">
        <f t="shared" si="3"/>
        <v>0</v>
      </c>
      <c r="U18" s="154">
        <f t="shared" si="4"/>
        <v>0</v>
      </c>
      <c r="V18" s="359"/>
      <c r="W18" s="359"/>
      <c r="X18" s="359"/>
      <c r="Y18" s="359"/>
      <c r="Z18" s="720"/>
      <c r="AA18" s="722"/>
      <c r="AB18" s="715"/>
    </row>
    <row r="19" spans="1:28" ht="49.9" customHeight="1" x14ac:dyDescent="0.25">
      <c r="A19" s="707"/>
      <c r="B19" s="710"/>
      <c r="C19" s="713"/>
      <c r="D19" s="683" t="s">
        <v>168</v>
      </c>
      <c r="E19" s="687" t="s">
        <v>169</v>
      </c>
      <c r="F19" s="685">
        <v>60</v>
      </c>
      <c r="G19" s="687" t="s">
        <v>1044</v>
      </c>
      <c r="H19" s="687" t="s">
        <v>741</v>
      </c>
      <c r="I19" s="689">
        <v>0</v>
      </c>
      <c r="J19" s="717" t="s">
        <v>719</v>
      </c>
      <c r="K19" s="142">
        <v>0.3</v>
      </c>
      <c r="L19" s="61" t="s">
        <v>30</v>
      </c>
      <c r="M19" s="62">
        <v>0.1</v>
      </c>
      <c r="N19" s="62">
        <v>0.4</v>
      </c>
      <c r="O19" s="62">
        <v>0.8</v>
      </c>
      <c r="P19" s="62">
        <v>1</v>
      </c>
      <c r="Q19" s="62">
        <f t="shared" si="0"/>
        <v>0.03</v>
      </c>
      <c r="R19" s="6">
        <f t="shared" si="1"/>
        <v>0.12</v>
      </c>
      <c r="S19" s="6">
        <f t="shared" si="2"/>
        <v>0.24</v>
      </c>
      <c r="T19" s="6">
        <f t="shared" si="3"/>
        <v>0.3</v>
      </c>
      <c r="U19" s="137">
        <f t="shared" si="4"/>
        <v>0.3</v>
      </c>
      <c r="V19" s="378">
        <v>0</v>
      </c>
      <c r="W19" s="378">
        <v>0</v>
      </c>
      <c r="X19" s="378">
        <v>0</v>
      </c>
      <c r="Y19" s="378">
        <v>0</v>
      </c>
      <c r="Z19" s="720"/>
      <c r="AA19" s="722"/>
      <c r="AB19" s="715"/>
    </row>
    <row r="20" spans="1:28" ht="88.9" customHeight="1" x14ac:dyDescent="0.25">
      <c r="A20" s="707"/>
      <c r="B20" s="710"/>
      <c r="C20" s="713"/>
      <c r="D20" s="684"/>
      <c r="E20" s="688"/>
      <c r="F20" s="686"/>
      <c r="G20" s="688"/>
      <c r="H20" s="688"/>
      <c r="I20" s="690"/>
      <c r="J20" s="718"/>
      <c r="K20" s="173">
        <v>0.3</v>
      </c>
      <c r="L20" s="169" t="s">
        <v>33</v>
      </c>
      <c r="M20" s="63">
        <v>0</v>
      </c>
      <c r="N20" s="63">
        <v>0</v>
      </c>
      <c r="O20" s="63">
        <v>0</v>
      </c>
      <c r="P20" s="63">
        <v>0</v>
      </c>
      <c r="Q20" s="153">
        <f t="shared" si="0"/>
        <v>0</v>
      </c>
      <c r="R20" s="153">
        <f t="shared" si="1"/>
        <v>0</v>
      </c>
      <c r="S20" s="153">
        <f t="shared" si="2"/>
        <v>0</v>
      </c>
      <c r="T20" s="153">
        <f t="shared" si="3"/>
        <v>0</v>
      </c>
      <c r="U20" s="154">
        <f t="shared" si="4"/>
        <v>0</v>
      </c>
      <c r="V20" s="358"/>
      <c r="W20" s="358"/>
      <c r="X20" s="358"/>
      <c r="Y20" s="358"/>
      <c r="Z20" s="720"/>
      <c r="AA20" s="722"/>
      <c r="AB20" s="715"/>
    </row>
    <row r="21" spans="1:28" ht="49.9" customHeight="1" x14ac:dyDescent="0.25">
      <c r="A21" s="707"/>
      <c r="B21" s="710"/>
      <c r="C21" s="713"/>
      <c r="D21" s="684"/>
      <c r="E21" s="688"/>
      <c r="F21" s="686"/>
      <c r="G21" s="688"/>
      <c r="H21" s="688"/>
      <c r="I21" s="690"/>
      <c r="J21" s="731" t="s">
        <v>1045</v>
      </c>
      <c r="K21" s="142">
        <v>0.3</v>
      </c>
      <c r="L21" s="61" t="s">
        <v>30</v>
      </c>
      <c r="M21" s="62">
        <v>0.1</v>
      </c>
      <c r="N21" s="62">
        <v>0.4</v>
      </c>
      <c r="O21" s="62">
        <v>0.8</v>
      </c>
      <c r="P21" s="62">
        <v>1</v>
      </c>
      <c r="Q21" s="6">
        <f t="shared" si="0"/>
        <v>0.03</v>
      </c>
      <c r="R21" s="6">
        <f t="shared" si="1"/>
        <v>0.12</v>
      </c>
      <c r="S21" s="6">
        <f t="shared" si="2"/>
        <v>0.24</v>
      </c>
      <c r="T21" s="6">
        <f t="shared" si="3"/>
        <v>0.3</v>
      </c>
      <c r="U21" s="137">
        <f t="shared" si="4"/>
        <v>0.3</v>
      </c>
      <c r="V21" s="358"/>
      <c r="W21" s="358"/>
      <c r="X21" s="358"/>
      <c r="Y21" s="358"/>
      <c r="Z21" s="720"/>
      <c r="AA21" s="722"/>
      <c r="AB21" s="715"/>
    </row>
    <row r="22" spans="1:28" ht="94.9" customHeight="1" x14ac:dyDescent="0.25">
      <c r="A22" s="707"/>
      <c r="B22" s="710"/>
      <c r="C22" s="713"/>
      <c r="D22" s="684"/>
      <c r="E22" s="688"/>
      <c r="F22" s="686"/>
      <c r="G22" s="688"/>
      <c r="H22" s="688"/>
      <c r="I22" s="690"/>
      <c r="J22" s="732"/>
      <c r="K22" s="173">
        <v>0.3</v>
      </c>
      <c r="L22" s="169" t="s">
        <v>33</v>
      </c>
      <c r="M22" s="63">
        <v>0</v>
      </c>
      <c r="N22" s="63">
        <v>0</v>
      </c>
      <c r="O22" s="63">
        <v>0</v>
      </c>
      <c r="P22" s="63">
        <v>0</v>
      </c>
      <c r="Q22" s="153">
        <f t="shared" si="0"/>
        <v>0</v>
      </c>
      <c r="R22" s="153">
        <f t="shared" si="1"/>
        <v>0</v>
      </c>
      <c r="S22" s="153">
        <f t="shared" si="2"/>
        <v>0</v>
      </c>
      <c r="T22" s="153">
        <f t="shared" si="3"/>
        <v>0</v>
      </c>
      <c r="U22" s="154">
        <f t="shared" si="4"/>
        <v>0</v>
      </c>
      <c r="V22" s="358"/>
      <c r="W22" s="358"/>
      <c r="X22" s="358"/>
      <c r="Y22" s="358"/>
      <c r="Z22" s="720"/>
      <c r="AA22" s="722"/>
      <c r="AB22" s="715"/>
    </row>
    <row r="23" spans="1:28" ht="49.9" customHeight="1" x14ac:dyDescent="0.25">
      <c r="A23" s="707"/>
      <c r="B23" s="710"/>
      <c r="C23" s="713"/>
      <c r="D23" s="684"/>
      <c r="E23" s="688"/>
      <c r="F23" s="686"/>
      <c r="G23" s="688"/>
      <c r="H23" s="688"/>
      <c r="I23" s="690"/>
      <c r="J23" s="717" t="s">
        <v>1043</v>
      </c>
      <c r="K23" s="142">
        <v>0.4</v>
      </c>
      <c r="L23" s="61" t="s">
        <v>30</v>
      </c>
      <c r="M23" s="62">
        <v>0</v>
      </c>
      <c r="N23" s="62">
        <v>0</v>
      </c>
      <c r="O23" s="62">
        <v>0.5</v>
      </c>
      <c r="P23" s="62">
        <v>1</v>
      </c>
      <c r="Q23" s="6">
        <f t="shared" si="0"/>
        <v>0</v>
      </c>
      <c r="R23" s="6">
        <f t="shared" si="1"/>
        <v>0</v>
      </c>
      <c r="S23" s="6">
        <f t="shared" si="2"/>
        <v>0.2</v>
      </c>
      <c r="T23" s="6">
        <f t="shared" si="3"/>
        <v>0.4</v>
      </c>
      <c r="U23" s="137">
        <f t="shared" si="4"/>
        <v>0.4</v>
      </c>
      <c r="V23" s="358"/>
      <c r="W23" s="358"/>
      <c r="X23" s="358"/>
      <c r="Y23" s="358"/>
      <c r="Z23" s="720"/>
      <c r="AA23" s="722"/>
      <c r="AB23" s="715"/>
    </row>
    <row r="24" spans="1:28" ht="76.900000000000006" customHeight="1" x14ac:dyDescent="0.25">
      <c r="A24" s="707"/>
      <c r="B24" s="710"/>
      <c r="C24" s="713"/>
      <c r="D24" s="684"/>
      <c r="E24" s="688"/>
      <c r="F24" s="686"/>
      <c r="G24" s="688"/>
      <c r="H24" s="688"/>
      <c r="I24" s="690"/>
      <c r="J24" s="718"/>
      <c r="K24" s="173">
        <v>0.4</v>
      </c>
      <c r="L24" s="169" t="s">
        <v>33</v>
      </c>
      <c r="M24" s="63">
        <v>0</v>
      </c>
      <c r="N24" s="63">
        <v>0</v>
      </c>
      <c r="O24" s="63">
        <v>0</v>
      </c>
      <c r="P24" s="63">
        <v>0</v>
      </c>
      <c r="Q24" s="153">
        <f t="shared" si="0"/>
        <v>0</v>
      </c>
      <c r="R24" s="153">
        <f t="shared" si="1"/>
        <v>0</v>
      </c>
      <c r="S24" s="153">
        <f t="shared" si="2"/>
        <v>0</v>
      </c>
      <c r="T24" s="153">
        <f t="shared" si="3"/>
        <v>0</v>
      </c>
      <c r="U24" s="154">
        <f t="shared" si="4"/>
        <v>0</v>
      </c>
      <c r="V24" s="358"/>
      <c r="W24" s="358"/>
      <c r="X24" s="358"/>
      <c r="Y24" s="358"/>
      <c r="Z24" s="720"/>
      <c r="AA24" s="722"/>
      <c r="AB24" s="715"/>
    </row>
    <row r="25" spans="1:28" ht="51.6" customHeight="1" x14ac:dyDescent="0.25">
      <c r="A25" s="707"/>
      <c r="B25" s="710"/>
      <c r="C25" s="691" t="s">
        <v>170</v>
      </c>
      <c r="D25" s="691" t="s">
        <v>171</v>
      </c>
      <c r="E25" s="687" t="s">
        <v>172</v>
      </c>
      <c r="F25" s="685">
        <v>61</v>
      </c>
      <c r="G25" s="687" t="s">
        <v>173</v>
      </c>
      <c r="H25" s="687" t="s">
        <v>162</v>
      </c>
      <c r="I25" s="696">
        <f>X25</f>
        <v>0</v>
      </c>
      <c r="J25" s="717" t="s">
        <v>720</v>
      </c>
      <c r="K25" s="142">
        <v>0.4</v>
      </c>
      <c r="L25" s="64" t="s">
        <v>30</v>
      </c>
      <c r="M25" s="59">
        <v>0.05</v>
      </c>
      <c r="N25" s="59">
        <v>0.25</v>
      </c>
      <c r="O25" s="59">
        <v>0.5</v>
      </c>
      <c r="P25" s="62">
        <v>1</v>
      </c>
      <c r="Q25" s="6">
        <f t="shared" si="0"/>
        <v>2.0000000000000004E-2</v>
      </c>
      <c r="R25" s="6">
        <f t="shared" si="1"/>
        <v>0.1</v>
      </c>
      <c r="S25" s="6">
        <f t="shared" si="2"/>
        <v>0.2</v>
      </c>
      <c r="T25" s="6">
        <f t="shared" si="3"/>
        <v>0.4</v>
      </c>
      <c r="U25" s="137">
        <f t="shared" si="4"/>
        <v>0.4</v>
      </c>
      <c r="V25" s="378">
        <f>+Q26+Q28</f>
        <v>0</v>
      </c>
      <c r="W25" s="378">
        <f>+R26+R28</f>
        <v>0</v>
      </c>
      <c r="X25" s="378">
        <f>+S26+S28</f>
        <v>0</v>
      </c>
      <c r="Y25" s="378">
        <f>+T26+T28</f>
        <v>0</v>
      </c>
      <c r="Z25" s="719" t="s">
        <v>174</v>
      </c>
      <c r="AA25" s="721" t="s">
        <v>175</v>
      </c>
      <c r="AB25" s="715"/>
    </row>
    <row r="26" spans="1:28" ht="39" customHeight="1" x14ac:dyDescent="0.25">
      <c r="A26" s="707"/>
      <c r="B26" s="710"/>
      <c r="C26" s="692"/>
      <c r="D26" s="692"/>
      <c r="E26" s="688"/>
      <c r="F26" s="686"/>
      <c r="G26" s="688"/>
      <c r="H26" s="688"/>
      <c r="I26" s="681"/>
      <c r="J26" s="718"/>
      <c r="K26" s="261">
        <v>0.4</v>
      </c>
      <c r="L26" s="262" t="s">
        <v>33</v>
      </c>
      <c r="M26" s="264">
        <v>0</v>
      </c>
      <c r="N26" s="264">
        <v>0</v>
      </c>
      <c r="O26" s="264">
        <v>0</v>
      </c>
      <c r="P26" s="63">
        <v>0</v>
      </c>
      <c r="Q26" s="153">
        <f t="shared" si="0"/>
        <v>0</v>
      </c>
      <c r="R26" s="153">
        <f t="shared" si="1"/>
        <v>0</v>
      </c>
      <c r="S26" s="153">
        <f t="shared" si="2"/>
        <v>0</v>
      </c>
      <c r="T26" s="153">
        <f t="shared" si="3"/>
        <v>0</v>
      </c>
      <c r="U26" s="154">
        <f t="shared" si="4"/>
        <v>0</v>
      </c>
      <c r="V26" s="358"/>
      <c r="W26" s="358"/>
      <c r="X26" s="358"/>
      <c r="Y26" s="358"/>
      <c r="Z26" s="720"/>
      <c r="AA26" s="722"/>
      <c r="AB26" s="715"/>
    </row>
    <row r="27" spans="1:28" ht="49.9" customHeight="1" x14ac:dyDescent="0.25">
      <c r="A27" s="707"/>
      <c r="B27" s="710"/>
      <c r="C27" s="692"/>
      <c r="D27" s="692"/>
      <c r="E27" s="688"/>
      <c r="F27" s="686"/>
      <c r="G27" s="688"/>
      <c r="H27" s="688"/>
      <c r="I27" s="681"/>
      <c r="J27" s="717" t="s">
        <v>551</v>
      </c>
      <c r="K27" s="142">
        <v>0.6</v>
      </c>
      <c r="L27" s="64" t="s">
        <v>30</v>
      </c>
      <c r="M27" s="59">
        <v>0</v>
      </c>
      <c r="N27" s="59">
        <v>0</v>
      </c>
      <c r="O27" s="59">
        <v>0.5</v>
      </c>
      <c r="P27" s="62">
        <v>1</v>
      </c>
      <c r="Q27" s="6">
        <f t="shared" si="0"/>
        <v>0</v>
      </c>
      <c r="R27" s="6">
        <f t="shared" si="1"/>
        <v>0</v>
      </c>
      <c r="S27" s="6">
        <f t="shared" si="2"/>
        <v>0.3</v>
      </c>
      <c r="T27" s="6">
        <f t="shared" si="3"/>
        <v>0.6</v>
      </c>
      <c r="U27" s="137">
        <f t="shared" si="4"/>
        <v>0.6</v>
      </c>
      <c r="V27" s="358"/>
      <c r="W27" s="358"/>
      <c r="X27" s="358"/>
      <c r="Y27" s="358"/>
      <c r="Z27" s="720"/>
      <c r="AA27" s="722"/>
      <c r="AB27" s="715"/>
    </row>
    <row r="28" spans="1:28" ht="49.9" customHeight="1" x14ac:dyDescent="0.25">
      <c r="A28" s="707"/>
      <c r="B28" s="710"/>
      <c r="C28" s="692"/>
      <c r="D28" s="693"/>
      <c r="E28" s="695"/>
      <c r="F28" s="694"/>
      <c r="G28" s="695"/>
      <c r="H28" s="695"/>
      <c r="I28" s="682"/>
      <c r="J28" s="718"/>
      <c r="K28" s="261">
        <v>0.6</v>
      </c>
      <c r="L28" s="262" t="s">
        <v>33</v>
      </c>
      <c r="M28" s="264">
        <v>0</v>
      </c>
      <c r="N28" s="264">
        <v>0</v>
      </c>
      <c r="O28" s="264">
        <v>0</v>
      </c>
      <c r="P28" s="63">
        <v>0</v>
      </c>
      <c r="Q28" s="153">
        <f t="shared" si="0"/>
        <v>0</v>
      </c>
      <c r="R28" s="153">
        <f t="shared" si="1"/>
        <v>0</v>
      </c>
      <c r="S28" s="153">
        <f t="shared" si="2"/>
        <v>0</v>
      </c>
      <c r="T28" s="153">
        <f t="shared" si="3"/>
        <v>0</v>
      </c>
      <c r="U28" s="154">
        <f t="shared" si="4"/>
        <v>0</v>
      </c>
      <c r="V28" s="359"/>
      <c r="W28" s="359"/>
      <c r="X28" s="359"/>
      <c r="Y28" s="359"/>
      <c r="Z28" s="723"/>
      <c r="AA28" s="737"/>
      <c r="AB28" s="715"/>
    </row>
    <row r="29" spans="1:28" ht="49.9" customHeight="1" x14ac:dyDescent="0.25">
      <c r="A29" s="707"/>
      <c r="B29" s="710"/>
      <c r="C29" s="692"/>
      <c r="D29" s="687" t="s">
        <v>956</v>
      </c>
      <c r="E29" s="754" t="s">
        <v>960</v>
      </c>
      <c r="F29" s="757">
        <v>62</v>
      </c>
      <c r="G29" s="754" t="s">
        <v>957</v>
      </c>
      <c r="H29" s="754" t="s">
        <v>162</v>
      </c>
      <c r="I29" s="760"/>
      <c r="J29" s="731" t="s">
        <v>958</v>
      </c>
      <c r="K29" s="142">
        <v>0.4</v>
      </c>
      <c r="L29" s="61" t="s">
        <v>30</v>
      </c>
      <c r="M29" s="62">
        <v>0.1</v>
      </c>
      <c r="N29" s="62">
        <v>0.4</v>
      </c>
      <c r="O29" s="62">
        <v>0.8</v>
      </c>
      <c r="P29" s="62">
        <v>1</v>
      </c>
      <c r="Q29" s="6">
        <f t="shared" ref="Q29:Q32" si="5">+SUM(M29:M29)*K29</f>
        <v>4.0000000000000008E-2</v>
      </c>
      <c r="R29" s="6">
        <f t="shared" ref="R29:R32" si="6">+SUM(N29:N29)*K29</f>
        <v>0.16000000000000003</v>
      </c>
      <c r="S29" s="6">
        <f t="shared" ref="S29:S32" si="7">+SUM(O29:O29)*K29</f>
        <v>0.32000000000000006</v>
      </c>
      <c r="T29" s="6">
        <f t="shared" ref="T29:T32" si="8">+SUM(P29:P29)*K29</f>
        <v>0.4</v>
      </c>
      <c r="U29" s="137">
        <f t="shared" ref="U29:U32" si="9">+MAX(Q29:T29)</f>
        <v>0.4</v>
      </c>
      <c r="V29" s="378"/>
      <c r="W29" s="378"/>
      <c r="X29" s="378"/>
      <c r="Y29" s="378"/>
      <c r="Z29" s="719" t="s">
        <v>74</v>
      </c>
      <c r="AA29" s="751" t="s">
        <v>961</v>
      </c>
      <c r="AB29" s="715"/>
    </row>
    <row r="30" spans="1:28" ht="49.9" customHeight="1" x14ac:dyDescent="0.25">
      <c r="A30" s="707"/>
      <c r="B30" s="710"/>
      <c r="C30" s="692"/>
      <c r="D30" s="688"/>
      <c r="E30" s="755"/>
      <c r="F30" s="758"/>
      <c r="G30" s="755"/>
      <c r="H30" s="755"/>
      <c r="I30" s="761"/>
      <c r="J30" s="732"/>
      <c r="K30" s="173">
        <v>0.4</v>
      </c>
      <c r="L30" s="169" t="s">
        <v>33</v>
      </c>
      <c r="M30" s="63">
        <v>0</v>
      </c>
      <c r="N30" s="63">
        <v>0</v>
      </c>
      <c r="O30" s="63">
        <v>0</v>
      </c>
      <c r="P30" s="63">
        <v>0</v>
      </c>
      <c r="Q30" s="153">
        <f t="shared" si="5"/>
        <v>0</v>
      </c>
      <c r="R30" s="153">
        <f t="shared" si="6"/>
        <v>0</v>
      </c>
      <c r="S30" s="153">
        <f t="shared" si="7"/>
        <v>0</v>
      </c>
      <c r="T30" s="153">
        <f t="shared" si="8"/>
        <v>0</v>
      </c>
      <c r="U30" s="154">
        <f t="shared" si="9"/>
        <v>0</v>
      </c>
      <c r="V30" s="358"/>
      <c r="W30" s="358"/>
      <c r="X30" s="358"/>
      <c r="Y30" s="358"/>
      <c r="Z30" s="720"/>
      <c r="AA30" s="752"/>
      <c r="AB30" s="715"/>
    </row>
    <row r="31" spans="1:28" ht="49.9" customHeight="1" x14ac:dyDescent="0.25">
      <c r="A31" s="707"/>
      <c r="B31" s="710"/>
      <c r="C31" s="692"/>
      <c r="D31" s="688"/>
      <c r="E31" s="755"/>
      <c r="F31" s="758"/>
      <c r="G31" s="755"/>
      <c r="H31" s="755"/>
      <c r="I31" s="761"/>
      <c r="J31" s="731" t="s">
        <v>959</v>
      </c>
      <c r="K31" s="142">
        <v>0.6</v>
      </c>
      <c r="L31" s="61" t="s">
        <v>30</v>
      </c>
      <c r="M31" s="62">
        <v>0</v>
      </c>
      <c r="N31" s="62">
        <v>0</v>
      </c>
      <c r="O31" s="62">
        <v>0.5</v>
      </c>
      <c r="P31" s="62">
        <v>1</v>
      </c>
      <c r="Q31" s="6">
        <f t="shared" si="5"/>
        <v>0</v>
      </c>
      <c r="R31" s="6">
        <f t="shared" si="6"/>
        <v>0</v>
      </c>
      <c r="S31" s="6">
        <f t="shared" si="7"/>
        <v>0.3</v>
      </c>
      <c r="T31" s="6">
        <f t="shared" si="8"/>
        <v>0.6</v>
      </c>
      <c r="U31" s="137">
        <f t="shared" si="9"/>
        <v>0.6</v>
      </c>
      <c r="V31" s="358"/>
      <c r="W31" s="358"/>
      <c r="X31" s="358"/>
      <c r="Y31" s="358"/>
      <c r="Z31" s="720"/>
      <c r="AA31" s="752"/>
      <c r="AB31" s="715"/>
    </row>
    <row r="32" spans="1:28" ht="49.9" customHeight="1" x14ac:dyDescent="0.25">
      <c r="A32" s="707"/>
      <c r="B32" s="710"/>
      <c r="C32" s="692"/>
      <c r="D32" s="688"/>
      <c r="E32" s="756"/>
      <c r="F32" s="759"/>
      <c r="G32" s="756"/>
      <c r="H32" s="756"/>
      <c r="I32" s="762"/>
      <c r="J32" s="732"/>
      <c r="K32" s="173">
        <v>0.6</v>
      </c>
      <c r="L32" s="169" t="s">
        <v>33</v>
      </c>
      <c r="M32" s="63">
        <v>0</v>
      </c>
      <c r="N32" s="63">
        <v>0</v>
      </c>
      <c r="O32" s="63">
        <v>0</v>
      </c>
      <c r="P32" s="63">
        <v>0</v>
      </c>
      <c r="Q32" s="153">
        <f t="shared" si="5"/>
        <v>0</v>
      </c>
      <c r="R32" s="153">
        <f t="shared" si="6"/>
        <v>0</v>
      </c>
      <c r="S32" s="153">
        <f t="shared" si="7"/>
        <v>0</v>
      </c>
      <c r="T32" s="153">
        <f t="shared" si="8"/>
        <v>0</v>
      </c>
      <c r="U32" s="154">
        <f t="shared" si="9"/>
        <v>0</v>
      </c>
      <c r="V32" s="359"/>
      <c r="W32" s="359"/>
      <c r="X32" s="359"/>
      <c r="Y32" s="359"/>
      <c r="Z32" s="723"/>
      <c r="AA32" s="753"/>
      <c r="AB32" s="715"/>
    </row>
    <row r="33" spans="1:29" ht="49.5" customHeight="1" x14ac:dyDescent="0.25">
      <c r="A33" s="707"/>
      <c r="B33" s="710"/>
      <c r="C33" s="692"/>
      <c r="D33" s="691" t="s">
        <v>721</v>
      </c>
      <c r="E33" s="687" t="s">
        <v>556</v>
      </c>
      <c r="F33" s="685">
        <v>63</v>
      </c>
      <c r="G33" s="687" t="s">
        <v>1018</v>
      </c>
      <c r="H33" s="687" t="s">
        <v>722</v>
      </c>
      <c r="I33" s="696">
        <f>X33</f>
        <v>0</v>
      </c>
      <c r="J33" s="717" t="s">
        <v>1114</v>
      </c>
      <c r="K33" s="142">
        <v>0.4</v>
      </c>
      <c r="L33" s="61" t="s">
        <v>30</v>
      </c>
      <c r="M33" s="62">
        <v>0</v>
      </c>
      <c r="N33" s="62">
        <v>0</v>
      </c>
      <c r="O33" s="62">
        <v>0</v>
      </c>
      <c r="P33" s="62">
        <v>1</v>
      </c>
      <c r="Q33" s="6">
        <f t="shared" ref="Q33:Q60" si="10">+SUM(M33:M33)*K33</f>
        <v>0</v>
      </c>
      <c r="R33" s="6">
        <f t="shared" ref="R33:R60" si="11">+SUM(N33:N33)*K33</f>
        <v>0</v>
      </c>
      <c r="S33" s="6">
        <f t="shared" ref="S33:S60" si="12">+SUM(O33:O33)*K33</f>
        <v>0</v>
      </c>
      <c r="T33" s="6">
        <f t="shared" ref="T33:T60" si="13">+SUM(P33:P33)*K33</f>
        <v>0.4</v>
      </c>
      <c r="U33" s="137">
        <f t="shared" ref="U33:U60" si="14">+MAX(Q33:T33)</f>
        <v>0.4</v>
      </c>
      <c r="V33" s="378">
        <f>+Q34+Q38</f>
        <v>0</v>
      </c>
      <c r="W33" s="378">
        <f>+R34+R38</f>
        <v>0</v>
      </c>
      <c r="X33" s="378">
        <f>+S34+S38</f>
        <v>0</v>
      </c>
      <c r="Y33" s="378">
        <f>+T34+T38</f>
        <v>0</v>
      </c>
      <c r="Z33" s="719" t="s">
        <v>82</v>
      </c>
      <c r="AA33" s="721" t="s">
        <v>177</v>
      </c>
      <c r="AB33" s="715"/>
    </row>
    <row r="34" spans="1:29" ht="51.6" customHeight="1" x14ac:dyDescent="0.25">
      <c r="A34" s="707"/>
      <c r="B34" s="710"/>
      <c r="C34" s="692"/>
      <c r="D34" s="692"/>
      <c r="E34" s="688"/>
      <c r="F34" s="686"/>
      <c r="G34" s="688"/>
      <c r="H34" s="688"/>
      <c r="I34" s="681"/>
      <c r="J34" s="718"/>
      <c r="K34" s="173">
        <v>0.4</v>
      </c>
      <c r="L34" s="169" t="s">
        <v>33</v>
      </c>
      <c r="M34" s="63">
        <v>0</v>
      </c>
      <c r="N34" s="63">
        <v>0</v>
      </c>
      <c r="O34" s="63">
        <v>0</v>
      </c>
      <c r="P34" s="63">
        <v>0</v>
      </c>
      <c r="Q34" s="153">
        <f t="shared" si="10"/>
        <v>0</v>
      </c>
      <c r="R34" s="153">
        <f t="shared" si="11"/>
        <v>0</v>
      </c>
      <c r="S34" s="153">
        <f t="shared" si="12"/>
        <v>0</v>
      </c>
      <c r="T34" s="153">
        <f t="shared" si="13"/>
        <v>0</v>
      </c>
      <c r="U34" s="154">
        <f t="shared" si="14"/>
        <v>0</v>
      </c>
      <c r="V34" s="358"/>
      <c r="W34" s="358"/>
      <c r="X34" s="358"/>
      <c r="Y34" s="358"/>
      <c r="Z34" s="723"/>
      <c r="AA34" s="733"/>
      <c r="AB34" s="715"/>
    </row>
    <row r="35" spans="1:29" ht="81.599999999999994" customHeight="1" x14ac:dyDescent="0.25">
      <c r="A35" s="707"/>
      <c r="B35" s="710"/>
      <c r="C35" s="692"/>
      <c r="D35" s="692"/>
      <c r="E35" s="688"/>
      <c r="F35" s="686"/>
      <c r="G35" s="688"/>
      <c r="H35" s="688"/>
      <c r="I35" s="681"/>
      <c r="J35" s="735" t="s">
        <v>742</v>
      </c>
      <c r="K35" s="142">
        <v>0.3</v>
      </c>
      <c r="L35" s="61" t="s">
        <v>30</v>
      </c>
      <c r="M35" s="62">
        <v>0</v>
      </c>
      <c r="N35" s="62">
        <v>0</v>
      </c>
      <c r="O35" s="62">
        <v>0</v>
      </c>
      <c r="P35" s="62">
        <v>1</v>
      </c>
      <c r="Q35" s="6">
        <f>+SUM(M35:M35)*K35</f>
        <v>0</v>
      </c>
      <c r="R35" s="6">
        <f>+SUM(N35:N35)*K35</f>
        <v>0</v>
      </c>
      <c r="S35" s="6">
        <f>+SUM(O35:O35)*K35</f>
        <v>0</v>
      </c>
      <c r="T35" s="6">
        <f>+SUM(P35:P35)*K35</f>
        <v>0.3</v>
      </c>
      <c r="U35" s="137">
        <f>+MAX(Q35:T35)</f>
        <v>0.3</v>
      </c>
      <c r="V35" s="358"/>
      <c r="W35" s="358"/>
      <c r="X35" s="358"/>
      <c r="Y35" s="358"/>
      <c r="Z35" s="719" t="s">
        <v>70</v>
      </c>
      <c r="AA35" s="733"/>
      <c r="AB35" s="715"/>
    </row>
    <row r="36" spans="1:29" ht="35.450000000000003" customHeight="1" x14ac:dyDescent="0.25">
      <c r="A36" s="707"/>
      <c r="B36" s="710"/>
      <c r="C36" s="692"/>
      <c r="D36" s="692"/>
      <c r="E36" s="688"/>
      <c r="F36" s="686"/>
      <c r="G36" s="688"/>
      <c r="H36" s="688"/>
      <c r="I36" s="681"/>
      <c r="J36" s="736"/>
      <c r="K36" s="173">
        <v>0.3</v>
      </c>
      <c r="L36" s="169" t="s">
        <v>33</v>
      </c>
      <c r="M36" s="63">
        <v>0</v>
      </c>
      <c r="N36" s="63">
        <v>0</v>
      </c>
      <c r="O36" s="63">
        <v>0</v>
      </c>
      <c r="P36" s="63">
        <v>0</v>
      </c>
      <c r="Q36" s="153">
        <f>+SUM(M36:M36)*K36</f>
        <v>0</v>
      </c>
      <c r="R36" s="153">
        <f>+SUM(N36:N36)*K36</f>
        <v>0</v>
      </c>
      <c r="S36" s="153">
        <f>+SUM(O36:O36)*K36</f>
        <v>0</v>
      </c>
      <c r="T36" s="153">
        <f>+SUM(P36:P36)*K36</f>
        <v>0</v>
      </c>
      <c r="U36" s="154">
        <f>+MAX(Q36:T36)</f>
        <v>0</v>
      </c>
      <c r="V36" s="358"/>
      <c r="W36" s="358"/>
      <c r="X36" s="358"/>
      <c r="Y36" s="358"/>
      <c r="Z36" s="720"/>
      <c r="AA36" s="733"/>
      <c r="AB36" s="715"/>
    </row>
    <row r="37" spans="1:29" ht="49.9" customHeight="1" x14ac:dyDescent="0.25">
      <c r="A37" s="707"/>
      <c r="B37" s="710"/>
      <c r="C37" s="692"/>
      <c r="D37" s="692"/>
      <c r="E37" s="688"/>
      <c r="F37" s="686"/>
      <c r="G37" s="688"/>
      <c r="H37" s="688"/>
      <c r="I37" s="681"/>
      <c r="J37" s="717" t="s">
        <v>590</v>
      </c>
      <c r="K37" s="142">
        <v>0.3</v>
      </c>
      <c r="L37" s="61" t="s">
        <v>30</v>
      </c>
      <c r="M37" s="62">
        <v>0</v>
      </c>
      <c r="N37" s="62">
        <v>0</v>
      </c>
      <c r="O37" s="62">
        <v>0</v>
      </c>
      <c r="P37" s="62">
        <v>1</v>
      </c>
      <c r="Q37" s="6">
        <f t="shared" si="10"/>
        <v>0</v>
      </c>
      <c r="R37" s="6">
        <f t="shared" si="11"/>
        <v>0</v>
      </c>
      <c r="S37" s="6">
        <f t="shared" si="12"/>
        <v>0</v>
      </c>
      <c r="T37" s="6">
        <f t="shared" si="13"/>
        <v>0.3</v>
      </c>
      <c r="U37" s="137">
        <f t="shared" si="14"/>
        <v>0.3</v>
      </c>
      <c r="V37" s="358"/>
      <c r="W37" s="358"/>
      <c r="X37" s="358"/>
      <c r="Y37" s="358"/>
      <c r="Z37" s="720"/>
      <c r="AA37" s="733"/>
      <c r="AB37" s="715"/>
      <c r="AC37" s="260"/>
    </row>
    <row r="38" spans="1:29" ht="53.45" customHeight="1" x14ac:dyDescent="0.25">
      <c r="A38" s="707"/>
      <c r="B38" s="710"/>
      <c r="C38" s="692"/>
      <c r="D38" s="692"/>
      <c r="E38" s="695"/>
      <c r="F38" s="694"/>
      <c r="G38" s="695"/>
      <c r="H38" s="695"/>
      <c r="I38" s="682"/>
      <c r="J38" s="718"/>
      <c r="K38" s="173">
        <v>0.3</v>
      </c>
      <c r="L38" s="169" t="s">
        <v>33</v>
      </c>
      <c r="M38" s="63">
        <v>0</v>
      </c>
      <c r="N38" s="63">
        <v>0</v>
      </c>
      <c r="O38" s="63">
        <v>0</v>
      </c>
      <c r="P38" s="63">
        <v>0</v>
      </c>
      <c r="Q38" s="153">
        <f t="shared" si="10"/>
        <v>0</v>
      </c>
      <c r="R38" s="153">
        <f t="shared" si="11"/>
        <v>0</v>
      </c>
      <c r="S38" s="153">
        <f t="shared" si="12"/>
        <v>0</v>
      </c>
      <c r="T38" s="153">
        <f t="shared" si="13"/>
        <v>0</v>
      </c>
      <c r="U38" s="154">
        <f t="shared" si="14"/>
        <v>0</v>
      </c>
      <c r="V38" s="359"/>
      <c r="W38" s="359"/>
      <c r="X38" s="359"/>
      <c r="Y38" s="359"/>
      <c r="Z38" s="723"/>
      <c r="AA38" s="734"/>
      <c r="AB38" s="715"/>
    </row>
    <row r="39" spans="1:29" ht="49.9" customHeight="1" x14ac:dyDescent="0.25">
      <c r="A39" s="707"/>
      <c r="B39" s="710"/>
      <c r="C39" s="692"/>
      <c r="D39" s="692"/>
      <c r="E39" s="687" t="s">
        <v>584</v>
      </c>
      <c r="F39" s="685">
        <v>64</v>
      </c>
      <c r="G39" s="687" t="s">
        <v>743</v>
      </c>
      <c r="H39" s="687" t="s">
        <v>744</v>
      </c>
      <c r="I39" s="696">
        <f>X39</f>
        <v>0</v>
      </c>
      <c r="J39" s="717" t="s">
        <v>745</v>
      </c>
      <c r="K39" s="142">
        <v>0.2</v>
      </c>
      <c r="L39" s="64" t="s">
        <v>30</v>
      </c>
      <c r="M39" s="59">
        <v>0</v>
      </c>
      <c r="N39" s="59">
        <v>0.1</v>
      </c>
      <c r="O39" s="59">
        <v>0.6</v>
      </c>
      <c r="P39" s="59">
        <v>1</v>
      </c>
      <c r="Q39" s="6">
        <f t="shared" si="10"/>
        <v>0</v>
      </c>
      <c r="R39" s="6">
        <f t="shared" si="11"/>
        <v>2.0000000000000004E-2</v>
      </c>
      <c r="S39" s="6">
        <f t="shared" si="12"/>
        <v>0.12</v>
      </c>
      <c r="T39" s="6">
        <f t="shared" si="13"/>
        <v>0.2</v>
      </c>
      <c r="U39" s="137">
        <f t="shared" si="14"/>
        <v>0.2</v>
      </c>
      <c r="V39" s="378">
        <f>+Q40+Q42+Q44</f>
        <v>0</v>
      </c>
      <c r="W39" s="378">
        <f>+R40+R42+R44</f>
        <v>0</v>
      </c>
      <c r="X39" s="378">
        <f>+S40+S42+S44</f>
        <v>0</v>
      </c>
      <c r="Y39" s="378">
        <f>+T40+T42+T44</f>
        <v>0</v>
      </c>
      <c r="Z39" s="719" t="s">
        <v>74</v>
      </c>
      <c r="AA39" s="721" t="s">
        <v>176</v>
      </c>
      <c r="AB39" s="715"/>
    </row>
    <row r="40" spans="1:29" ht="49.9" customHeight="1" x14ac:dyDescent="0.25">
      <c r="A40" s="707"/>
      <c r="B40" s="710"/>
      <c r="C40" s="692"/>
      <c r="D40" s="692"/>
      <c r="E40" s="688"/>
      <c r="F40" s="686"/>
      <c r="G40" s="688"/>
      <c r="H40" s="688"/>
      <c r="I40" s="681"/>
      <c r="J40" s="718"/>
      <c r="K40" s="261">
        <v>0.2</v>
      </c>
      <c r="L40" s="262" t="s">
        <v>33</v>
      </c>
      <c r="M40" s="153">
        <v>0</v>
      </c>
      <c r="N40" s="153">
        <v>0</v>
      </c>
      <c r="O40" s="153">
        <v>0</v>
      </c>
      <c r="P40" s="153">
        <v>0</v>
      </c>
      <c r="Q40" s="153">
        <f t="shared" si="10"/>
        <v>0</v>
      </c>
      <c r="R40" s="153">
        <f t="shared" si="11"/>
        <v>0</v>
      </c>
      <c r="S40" s="153">
        <f t="shared" si="12"/>
        <v>0</v>
      </c>
      <c r="T40" s="153">
        <f t="shared" si="13"/>
        <v>0</v>
      </c>
      <c r="U40" s="154">
        <f t="shared" si="14"/>
        <v>0</v>
      </c>
      <c r="V40" s="358"/>
      <c r="W40" s="358"/>
      <c r="X40" s="358"/>
      <c r="Y40" s="358"/>
      <c r="Z40" s="720"/>
      <c r="AA40" s="722"/>
      <c r="AB40" s="715"/>
    </row>
    <row r="41" spans="1:29" ht="49.9" customHeight="1" x14ac:dyDescent="0.25">
      <c r="A41" s="707"/>
      <c r="B41" s="710"/>
      <c r="C41" s="692"/>
      <c r="D41" s="692"/>
      <c r="E41" s="688"/>
      <c r="F41" s="686"/>
      <c r="G41" s="688"/>
      <c r="H41" s="688"/>
      <c r="I41" s="681"/>
      <c r="J41" s="717" t="s">
        <v>746</v>
      </c>
      <c r="K41" s="142">
        <v>0.4</v>
      </c>
      <c r="L41" s="64" t="s">
        <v>30</v>
      </c>
      <c r="M41" s="59">
        <v>0</v>
      </c>
      <c r="N41" s="59">
        <v>0</v>
      </c>
      <c r="O41" s="59">
        <v>0.5</v>
      </c>
      <c r="P41" s="59">
        <v>1</v>
      </c>
      <c r="Q41" s="6">
        <f t="shared" si="10"/>
        <v>0</v>
      </c>
      <c r="R41" s="6">
        <f t="shared" si="11"/>
        <v>0</v>
      </c>
      <c r="S41" s="6">
        <f t="shared" si="12"/>
        <v>0.2</v>
      </c>
      <c r="T41" s="6">
        <f t="shared" si="13"/>
        <v>0.4</v>
      </c>
      <c r="U41" s="137">
        <f t="shared" si="14"/>
        <v>0.4</v>
      </c>
      <c r="V41" s="358"/>
      <c r="W41" s="358"/>
      <c r="X41" s="358"/>
      <c r="Y41" s="358"/>
      <c r="Z41" s="720"/>
      <c r="AA41" s="722"/>
      <c r="AB41" s="715"/>
    </row>
    <row r="42" spans="1:29" ht="49.9" customHeight="1" x14ac:dyDescent="0.25">
      <c r="A42" s="707"/>
      <c r="B42" s="710"/>
      <c r="C42" s="692"/>
      <c r="D42" s="692"/>
      <c r="E42" s="688"/>
      <c r="F42" s="686"/>
      <c r="G42" s="688"/>
      <c r="H42" s="688"/>
      <c r="I42" s="681"/>
      <c r="J42" s="718"/>
      <c r="K42" s="261">
        <v>0.4</v>
      </c>
      <c r="L42" s="262" t="s">
        <v>33</v>
      </c>
      <c r="M42" s="153">
        <v>0</v>
      </c>
      <c r="N42" s="153">
        <v>0</v>
      </c>
      <c r="O42" s="153">
        <v>0</v>
      </c>
      <c r="P42" s="153">
        <v>0</v>
      </c>
      <c r="Q42" s="153">
        <f t="shared" si="10"/>
        <v>0</v>
      </c>
      <c r="R42" s="153">
        <f t="shared" si="11"/>
        <v>0</v>
      </c>
      <c r="S42" s="153">
        <f t="shared" si="12"/>
        <v>0</v>
      </c>
      <c r="T42" s="153">
        <f t="shared" si="13"/>
        <v>0</v>
      </c>
      <c r="U42" s="154">
        <f t="shared" si="14"/>
        <v>0</v>
      </c>
      <c r="V42" s="358"/>
      <c r="W42" s="358"/>
      <c r="X42" s="358"/>
      <c r="Y42" s="358"/>
      <c r="Z42" s="720"/>
      <c r="AA42" s="722"/>
      <c r="AB42" s="715"/>
    </row>
    <row r="43" spans="1:29" ht="49.9" customHeight="1" x14ac:dyDescent="0.25">
      <c r="A43" s="707"/>
      <c r="B43" s="710"/>
      <c r="C43" s="692"/>
      <c r="D43" s="692"/>
      <c r="E43" s="688"/>
      <c r="F43" s="686"/>
      <c r="G43" s="688"/>
      <c r="H43" s="688"/>
      <c r="I43" s="681"/>
      <c r="J43" s="717" t="s">
        <v>747</v>
      </c>
      <c r="K43" s="142">
        <v>0.4</v>
      </c>
      <c r="L43" s="64" t="s">
        <v>30</v>
      </c>
      <c r="M43" s="59">
        <v>0</v>
      </c>
      <c r="N43" s="59">
        <v>0</v>
      </c>
      <c r="O43" s="59">
        <v>0.5</v>
      </c>
      <c r="P43" s="59">
        <v>1</v>
      </c>
      <c r="Q43" s="6">
        <f t="shared" si="10"/>
        <v>0</v>
      </c>
      <c r="R43" s="6">
        <f t="shared" si="11"/>
        <v>0</v>
      </c>
      <c r="S43" s="6">
        <f t="shared" si="12"/>
        <v>0.2</v>
      </c>
      <c r="T43" s="6">
        <f t="shared" si="13"/>
        <v>0.4</v>
      </c>
      <c r="U43" s="137">
        <f t="shared" si="14"/>
        <v>0.4</v>
      </c>
      <c r="V43" s="358"/>
      <c r="W43" s="358"/>
      <c r="X43" s="358"/>
      <c r="Y43" s="358"/>
      <c r="Z43" s="720"/>
      <c r="AA43" s="722"/>
      <c r="AB43" s="715"/>
    </row>
    <row r="44" spans="1:29" ht="49.9" customHeight="1" x14ac:dyDescent="0.25">
      <c r="A44" s="707"/>
      <c r="B44" s="710"/>
      <c r="C44" s="693"/>
      <c r="D44" s="693"/>
      <c r="E44" s="695"/>
      <c r="F44" s="694"/>
      <c r="G44" s="695"/>
      <c r="H44" s="695"/>
      <c r="I44" s="682"/>
      <c r="J44" s="718"/>
      <c r="K44" s="261">
        <v>0.4</v>
      </c>
      <c r="L44" s="262" t="s">
        <v>33</v>
      </c>
      <c r="M44" s="153">
        <v>0</v>
      </c>
      <c r="N44" s="153">
        <v>0</v>
      </c>
      <c r="O44" s="153">
        <v>0</v>
      </c>
      <c r="P44" s="153">
        <v>0</v>
      </c>
      <c r="Q44" s="153">
        <f t="shared" si="10"/>
        <v>0</v>
      </c>
      <c r="R44" s="153">
        <f t="shared" si="11"/>
        <v>0</v>
      </c>
      <c r="S44" s="153">
        <f t="shared" si="12"/>
        <v>0</v>
      </c>
      <c r="T44" s="153">
        <f t="shared" si="13"/>
        <v>0</v>
      </c>
      <c r="U44" s="154">
        <f t="shared" si="14"/>
        <v>0</v>
      </c>
      <c r="V44" s="359"/>
      <c r="W44" s="359"/>
      <c r="X44" s="359"/>
      <c r="Y44" s="359"/>
      <c r="Z44" s="720"/>
      <c r="AA44" s="722"/>
      <c r="AB44" s="715"/>
    </row>
    <row r="45" spans="1:29" ht="49.9" customHeight="1" x14ac:dyDescent="0.25">
      <c r="A45" s="707"/>
      <c r="B45" s="710"/>
      <c r="C45" s="683" t="s">
        <v>178</v>
      </c>
      <c r="D45" s="683" t="s">
        <v>179</v>
      </c>
      <c r="E45" s="680" t="s">
        <v>582</v>
      </c>
      <c r="F45" s="739">
        <v>65</v>
      </c>
      <c r="G45" s="680" t="s">
        <v>748</v>
      </c>
      <c r="H45" s="680" t="s">
        <v>723</v>
      </c>
      <c r="I45" s="696">
        <f>X45</f>
        <v>0</v>
      </c>
      <c r="J45" s="717" t="s">
        <v>724</v>
      </c>
      <c r="K45" s="142">
        <v>0.3</v>
      </c>
      <c r="L45" s="61" t="s">
        <v>30</v>
      </c>
      <c r="M45" s="62">
        <v>0.1</v>
      </c>
      <c r="N45" s="62">
        <v>0.8</v>
      </c>
      <c r="O45" s="62">
        <v>1</v>
      </c>
      <c r="P45" s="62">
        <v>1</v>
      </c>
      <c r="Q45" s="6">
        <f t="shared" si="10"/>
        <v>0.03</v>
      </c>
      <c r="R45" s="6">
        <f t="shared" si="11"/>
        <v>0.24</v>
      </c>
      <c r="S45" s="6">
        <f t="shared" si="12"/>
        <v>0.3</v>
      </c>
      <c r="T45" s="6">
        <f t="shared" si="13"/>
        <v>0.3</v>
      </c>
      <c r="U45" s="137">
        <f t="shared" si="14"/>
        <v>0.3</v>
      </c>
      <c r="V45" s="378">
        <f>+Q46+Q48+Q50</f>
        <v>0</v>
      </c>
      <c r="W45" s="378">
        <f>+R46+R48+R50</f>
        <v>0</v>
      </c>
      <c r="X45" s="378">
        <f>+S46+S48+S50</f>
        <v>0</v>
      </c>
      <c r="Y45" s="378">
        <f>+T46+T48+T50</f>
        <v>0</v>
      </c>
      <c r="Z45" s="720"/>
      <c r="AA45" s="722"/>
      <c r="AB45" s="715"/>
    </row>
    <row r="46" spans="1:29" ht="49.9" customHeight="1" x14ac:dyDescent="0.25">
      <c r="A46" s="707"/>
      <c r="B46" s="710"/>
      <c r="C46" s="684"/>
      <c r="D46" s="684"/>
      <c r="E46" s="681"/>
      <c r="F46" s="740"/>
      <c r="G46" s="681"/>
      <c r="H46" s="681"/>
      <c r="I46" s="681"/>
      <c r="J46" s="718"/>
      <c r="K46" s="173">
        <v>0.3</v>
      </c>
      <c r="L46" s="169" t="s">
        <v>33</v>
      </c>
      <c r="M46" s="63">
        <v>0</v>
      </c>
      <c r="N46" s="63">
        <v>0</v>
      </c>
      <c r="O46" s="63">
        <v>0</v>
      </c>
      <c r="P46" s="63">
        <v>0</v>
      </c>
      <c r="Q46" s="153">
        <f t="shared" si="10"/>
        <v>0</v>
      </c>
      <c r="R46" s="153">
        <f t="shared" si="11"/>
        <v>0</v>
      </c>
      <c r="S46" s="153">
        <f t="shared" si="12"/>
        <v>0</v>
      </c>
      <c r="T46" s="153">
        <f t="shared" si="13"/>
        <v>0</v>
      </c>
      <c r="U46" s="154">
        <f t="shared" si="14"/>
        <v>0</v>
      </c>
      <c r="V46" s="358"/>
      <c r="W46" s="358"/>
      <c r="X46" s="358"/>
      <c r="Y46" s="358"/>
      <c r="Z46" s="720"/>
      <c r="AA46" s="722"/>
      <c r="AB46" s="715"/>
    </row>
    <row r="47" spans="1:29" ht="49.9" customHeight="1" x14ac:dyDescent="0.25">
      <c r="A47" s="707"/>
      <c r="B47" s="710"/>
      <c r="C47" s="684"/>
      <c r="D47" s="684"/>
      <c r="E47" s="681"/>
      <c r="F47" s="740"/>
      <c r="G47" s="681"/>
      <c r="H47" s="681"/>
      <c r="I47" s="681"/>
      <c r="J47" s="697" t="s">
        <v>725</v>
      </c>
      <c r="K47" s="142">
        <v>0.3</v>
      </c>
      <c r="L47" s="61" t="s">
        <v>30</v>
      </c>
      <c r="M47" s="62">
        <v>0.1</v>
      </c>
      <c r="N47" s="62">
        <v>0.1</v>
      </c>
      <c r="O47" s="62">
        <v>0.4</v>
      </c>
      <c r="P47" s="62">
        <v>1</v>
      </c>
      <c r="Q47" s="6">
        <f t="shared" si="10"/>
        <v>0.03</v>
      </c>
      <c r="R47" s="6">
        <f t="shared" si="11"/>
        <v>0.03</v>
      </c>
      <c r="S47" s="6">
        <f t="shared" si="12"/>
        <v>0.12</v>
      </c>
      <c r="T47" s="6">
        <f t="shared" si="13"/>
        <v>0.3</v>
      </c>
      <c r="U47" s="137">
        <f t="shared" si="14"/>
        <v>0.3</v>
      </c>
      <c r="V47" s="358"/>
      <c r="W47" s="358"/>
      <c r="X47" s="358"/>
      <c r="Y47" s="358"/>
      <c r="Z47" s="720"/>
      <c r="AA47" s="722"/>
      <c r="AB47" s="715"/>
    </row>
    <row r="48" spans="1:29" ht="49.9" customHeight="1" x14ac:dyDescent="0.25">
      <c r="A48" s="707"/>
      <c r="B48" s="710"/>
      <c r="C48" s="684"/>
      <c r="D48" s="684"/>
      <c r="E48" s="681"/>
      <c r="F48" s="740"/>
      <c r="G48" s="681"/>
      <c r="H48" s="681"/>
      <c r="I48" s="681"/>
      <c r="J48" s="698"/>
      <c r="K48" s="173">
        <v>0.3</v>
      </c>
      <c r="L48" s="169" t="s">
        <v>33</v>
      </c>
      <c r="M48" s="63">
        <v>0</v>
      </c>
      <c r="N48" s="63">
        <v>0</v>
      </c>
      <c r="O48" s="63">
        <v>0</v>
      </c>
      <c r="P48" s="63">
        <v>0</v>
      </c>
      <c r="Q48" s="153">
        <f t="shared" si="10"/>
        <v>0</v>
      </c>
      <c r="R48" s="153">
        <f t="shared" si="11"/>
        <v>0</v>
      </c>
      <c r="S48" s="153">
        <f t="shared" si="12"/>
        <v>0</v>
      </c>
      <c r="T48" s="153">
        <f t="shared" si="13"/>
        <v>0</v>
      </c>
      <c r="U48" s="154">
        <f t="shared" si="14"/>
        <v>0</v>
      </c>
      <c r="V48" s="358"/>
      <c r="W48" s="358"/>
      <c r="X48" s="358"/>
      <c r="Y48" s="358"/>
      <c r="Z48" s="720"/>
      <c r="AA48" s="722"/>
      <c r="AB48" s="715"/>
    </row>
    <row r="49" spans="1:40" ht="49.9" customHeight="1" x14ac:dyDescent="0.25">
      <c r="A49" s="707"/>
      <c r="B49" s="710"/>
      <c r="C49" s="684"/>
      <c r="D49" s="684"/>
      <c r="E49" s="681"/>
      <c r="F49" s="740"/>
      <c r="G49" s="681"/>
      <c r="H49" s="681"/>
      <c r="I49" s="681"/>
      <c r="J49" s="697" t="s">
        <v>1046</v>
      </c>
      <c r="K49" s="142">
        <v>0.4</v>
      </c>
      <c r="L49" s="61" t="s">
        <v>30</v>
      </c>
      <c r="M49" s="62">
        <v>0.1</v>
      </c>
      <c r="N49" s="62">
        <v>0.4</v>
      </c>
      <c r="O49" s="62">
        <v>0.6</v>
      </c>
      <c r="P49" s="62">
        <v>1</v>
      </c>
      <c r="Q49" s="6">
        <f t="shared" si="10"/>
        <v>4.0000000000000008E-2</v>
      </c>
      <c r="R49" s="6">
        <f t="shared" si="11"/>
        <v>0.16000000000000003</v>
      </c>
      <c r="S49" s="6">
        <f t="shared" si="12"/>
        <v>0.24</v>
      </c>
      <c r="T49" s="6">
        <f t="shared" si="13"/>
        <v>0.4</v>
      </c>
      <c r="U49" s="137">
        <f t="shared" si="14"/>
        <v>0.4</v>
      </c>
      <c r="V49" s="358"/>
      <c r="W49" s="358"/>
      <c r="X49" s="358"/>
      <c r="Y49" s="358"/>
      <c r="Z49" s="720"/>
      <c r="AA49" s="722"/>
      <c r="AB49" s="715"/>
    </row>
    <row r="50" spans="1:40" ht="49.9" customHeight="1" x14ac:dyDescent="0.25">
      <c r="A50" s="707"/>
      <c r="B50" s="710"/>
      <c r="C50" s="684"/>
      <c r="D50" s="738"/>
      <c r="E50" s="682"/>
      <c r="F50" s="741"/>
      <c r="G50" s="682"/>
      <c r="H50" s="705"/>
      <c r="I50" s="705"/>
      <c r="J50" s="699"/>
      <c r="K50" s="174">
        <v>0.4</v>
      </c>
      <c r="L50" s="169" t="s">
        <v>33</v>
      </c>
      <c r="M50" s="63">
        <v>0</v>
      </c>
      <c r="N50" s="100">
        <v>0</v>
      </c>
      <c r="O50" s="63">
        <v>0</v>
      </c>
      <c r="P50" s="63">
        <v>0</v>
      </c>
      <c r="Q50" s="153">
        <f t="shared" si="10"/>
        <v>0</v>
      </c>
      <c r="R50" s="153">
        <f t="shared" si="11"/>
        <v>0</v>
      </c>
      <c r="S50" s="153">
        <f t="shared" si="12"/>
        <v>0</v>
      </c>
      <c r="T50" s="153">
        <f t="shared" si="13"/>
        <v>0</v>
      </c>
      <c r="U50" s="154">
        <f t="shared" si="14"/>
        <v>0</v>
      </c>
      <c r="V50" s="359"/>
      <c r="W50" s="359"/>
      <c r="X50" s="359"/>
      <c r="Y50" s="359"/>
      <c r="Z50" s="723"/>
      <c r="AA50" s="737"/>
      <c r="AB50" s="715"/>
    </row>
    <row r="51" spans="1:40" ht="34.9" customHeight="1" x14ac:dyDescent="0.25">
      <c r="A51" s="707"/>
      <c r="B51" s="710"/>
      <c r="C51" s="684"/>
      <c r="D51" s="680" t="s">
        <v>918</v>
      </c>
      <c r="E51" s="680" t="s">
        <v>913</v>
      </c>
      <c r="F51" s="315"/>
      <c r="G51" s="312"/>
      <c r="H51" s="312"/>
      <c r="I51" s="317"/>
      <c r="J51" s="744" t="s">
        <v>1019</v>
      </c>
      <c r="K51" s="142">
        <v>0.3</v>
      </c>
      <c r="L51" s="61" t="s">
        <v>30</v>
      </c>
      <c r="M51" s="59">
        <v>0.25</v>
      </c>
      <c r="N51" s="59">
        <v>0.5</v>
      </c>
      <c r="O51" s="59">
        <v>0.75</v>
      </c>
      <c r="P51" s="59">
        <v>1</v>
      </c>
      <c r="Q51" s="6">
        <f t="shared" ref="Q51" si="15">+SUM(M51:M51)*K51</f>
        <v>7.4999999999999997E-2</v>
      </c>
      <c r="R51" s="6">
        <f t="shared" ref="R51" si="16">+SUM(N51:N51)*K51</f>
        <v>0.15</v>
      </c>
      <c r="S51" s="6">
        <f t="shared" ref="S51" si="17">+SUM(O51:O51)*K51</f>
        <v>0.22499999999999998</v>
      </c>
      <c r="T51" s="6">
        <f t="shared" ref="T51" si="18">+SUM(P51:P51)*K51</f>
        <v>0.3</v>
      </c>
      <c r="U51" s="137">
        <f t="shared" ref="U51" si="19">+MAX(Q51:T51)</f>
        <v>0.3</v>
      </c>
      <c r="V51" s="311"/>
      <c r="W51" s="311"/>
      <c r="X51" s="311"/>
      <c r="Y51" s="311"/>
      <c r="Z51" s="313"/>
      <c r="AA51" s="314"/>
      <c r="AB51" s="715"/>
    </row>
    <row r="52" spans="1:40" ht="33" customHeight="1" x14ac:dyDescent="0.25">
      <c r="A52" s="707"/>
      <c r="B52" s="710"/>
      <c r="C52" s="684"/>
      <c r="D52" s="681"/>
      <c r="E52" s="681"/>
      <c r="F52" s="740">
        <v>66</v>
      </c>
      <c r="G52" s="681" t="s">
        <v>914</v>
      </c>
      <c r="H52" s="681"/>
      <c r="I52" s="702"/>
      <c r="J52" s="745"/>
      <c r="K52" s="176">
        <v>0.3</v>
      </c>
      <c r="L52" s="177" t="s">
        <v>33</v>
      </c>
      <c r="M52" s="175">
        <v>0</v>
      </c>
      <c r="N52" s="175">
        <v>0</v>
      </c>
      <c r="O52" s="175">
        <v>0</v>
      </c>
      <c r="P52" s="175">
        <v>0</v>
      </c>
      <c r="Q52" s="296">
        <f t="shared" si="10"/>
        <v>0</v>
      </c>
      <c r="R52" s="153">
        <f t="shared" si="11"/>
        <v>0</v>
      </c>
      <c r="S52" s="153">
        <f t="shared" si="12"/>
        <v>0</v>
      </c>
      <c r="T52" s="153">
        <f t="shared" si="13"/>
        <v>0</v>
      </c>
      <c r="U52" s="154">
        <f t="shared" si="14"/>
        <v>0</v>
      </c>
      <c r="V52" s="358"/>
      <c r="W52" s="358"/>
      <c r="X52" s="358"/>
      <c r="Y52" s="358"/>
      <c r="Z52" s="720"/>
      <c r="AA52" s="722"/>
      <c r="AB52" s="715"/>
    </row>
    <row r="53" spans="1:40" ht="49.9" customHeight="1" x14ac:dyDescent="0.25">
      <c r="A53" s="707"/>
      <c r="B53" s="710"/>
      <c r="C53" s="684"/>
      <c r="D53" s="681"/>
      <c r="E53" s="681"/>
      <c r="F53" s="740"/>
      <c r="G53" s="681"/>
      <c r="H53" s="681"/>
      <c r="I53" s="703"/>
      <c r="J53" s="700" t="s">
        <v>726</v>
      </c>
      <c r="K53" s="168">
        <v>0.4</v>
      </c>
      <c r="L53" s="98" t="s">
        <v>30</v>
      </c>
      <c r="M53" s="99">
        <v>0.1</v>
      </c>
      <c r="N53" s="99">
        <v>0.3</v>
      </c>
      <c r="O53" s="99">
        <v>0.7</v>
      </c>
      <c r="P53" s="99">
        <v>1</v>
      </c>
      <c r="Q53" s="295">
        <f t="shared" si="10"/>
        <v>4.0000000000000008E-2</v>
      </c>
      <c r="R53" s="6">
        <f t="shared" si="11"/>
        <v>0.12</v>
      </c>
      <c r="S53" s="6">
        <f t="shared" si="12"/>
        <v>0.27999999999999997</v>
      </c>
      <c r="T53" s="6">
        <f t="shared" si="13"/>
        <v>0.4</v>
      </c>
      <c r="U53" s="137">
        <f t="shared" si="14"/>
        <v>0.4</v>
      </c>
      <c r="V53" s="358"/>
      <c r="W53" s="358"/>
      <c r="X53" s="358"/>
      <c r="Y53" s="358"/>
      <c r="Z53" s="720"/>
      <c r="AA53" s="722"/>
      <c r="AB53" s="715"/>
    </row>
    <row r="54" spans="1:40" ht="42" customHeight="1" x14ac:dyDescent="0.25">
      <c r="A54" s="707"/>
      <c r="B54" s="710"/>
      <c r="C54" s="684"/>
      <c r="D54" s="681"/>
      <c r="E54" s="681"/>
      <c r="F54" s="740"/>
      <c r="G54" s="681"/>
      <c r="H54" s="681"/>
      <c r="I54" s="703"/>
      <c r="J54" s="701"/>
      <c r="K54" s="176">
        <v>0.4</v>
      </c>
      <c r="L54" s="177" t="s">
        <v>33</v>
      </c>
      <c r="M54" s="175">
        <v>0</v>
      </c>
      <c r="N54" s="175">
        <v>0</v>
      </c>
      <c r="O54" s="175">
        <v>0</v>
      </c>
      <c r="P54" s="175">
        <v>0</v>
      </c>
      <c r="Q54" s="296">
        <f t="shared" si="10"/>
        <v>0</v>
      </c>
      <c r="R54" s="153">
        <f t="shared" si="11"/>
        <v>0</v>
      </c>
      <c r="S54" s="153">
        <f t="shared" si="12"/>
        <v>0</v>
      </c>
      <c r="T54" s="153">
        <f t="shared" si="13"/>
        <v>0</v>
      </c>
      <c r="U54" s="154">
        <f t="shared" si="14"/>
        <v>0</v>
      </c>
      <c r="V54" s="358"/>
      <c r="W54" s="358"/>
      <c r="X54" s="358"/>
      <c r="Y54" s="358"/>
      <c r="Z54" s="720"/>
      <c r="AA54" s="722"/>
      <c r="AB54" s="715"/>
    </row>
    <row r="55" spans="1:40" ht="72.599999999999994" customHeight="1" x14ac:dyDescent="0.25">
      <c r="A55" s="707"/>
      <c r="B55" s="710"/>
      <c r="C55" s="684"/>
      <c r="D55" s="681"/>
      <c r="E55" s="681"/>
      <c r="F55" s="740"/>
      <c r="G55" s="681"/>
      <c r="H55" s="681"/>
      <c r="I55" s="703"/>
      <c r="J55" s="700" t="s">
        <v>727</v>
      </c>
      <c r="K55" s="168">
        <v>0.3</v>
      </c>
      <c r="L55" s="97" t="s">
        <v>30</v>
      </c>
      <c r="M55" s="99">
        <v>0.1</v>
      </c>
      <c r="N55" s="99">
        <v>0.4</v>
      </c>
      <c r="O55" s="99">
        <v>0.7</v>
      </c>
      <c r="P55" s="99">
        <v>1</v>
      </c>
      <c r="Q55" s="295">
        <f t="shared" si="10"/>
        <v>0.03</v>
      </c>
      <c r="R55" s="6">
        <f t="shared" si="11"/>
        <v>0.12</v>
      </c>
      <c r="S55" s="6">
        <f t="shared" si="12"/>
        <v>0.21</v>
      </c>
      <c r="T55" s="6">
        <f t="shared" si="13"/>
        <v>0.3</v>
      </c>
      <c r="U55" s="137">
        <f t="shared" si="14"/>
        <v>0.3</v>
      </c>
      <c r="V55" s="358"/>
      <c r="W55" s="358"/>
      <c r="X55" s="358"/>
      <c r="Y55" s="358"/>
      <c r="Z55" s="720"/>
      <c r="AA55" s="722"/>
      <c r="AB55" s="715"/>
    </row>
    <row r="56" spans="1:40" ht="73.900000000000006" customHeight="1" x14ac:dyDescent="0.25">
      <c r="A56" s="707"/>
      <c r="B56" s="710"/>
      <c r="C56" s="684"/>
      <c r="D56" s="682"/>
      <c r="E56" s="682"/>
      <c r="F56" s="741"/>
      <c r="G56" s="682"/>
      <c r="H56" s="705"/>
      <c r="I56" s="704"/>
      <c r="J56" s="701"/>
      <c r="K56" s="176">
        <v>0.3</v>
      </c>
      <c r="L56" s="177" t="s">
        <v>33</v>
      </c>
      <c r="M56" s="175">
        <v>0</v>
      </c>
      <c r="N56" s="175">
        <v>0.05</v>
      </c>
      <c r="O56" s="175">
        <v>0.6</v>
      </c>
      <c r="P56" s="175">
        <v>0</v>
      </c>
      <c r="Q56" s="296">
        <f t="shared" si="10"/>
        <v>0</v>
      </c>
      <c r="R56" s="153">
        <f t="shared" si="11"/>
        <v>1.4999999999999999E-2</v>
      </c>
      <c r="S56" s="153">
        <f t="shared" si="12"/>
        <v>0.18</v>
      </c>
      <c r="T56" s="153">
        <f t="shared" si="13"/>
        <v>0</v>
      </c>
      <c r="U56" s="154">
        <f t="shared" si="14"/>
        <v>0.18</v>
      </c>
      <c r="V56" s="359"/>
      <c r="W56" s="359"/>
      <c r="X56" s="359"/>
      <c r="Y56" s="359"/>
      <c r="Z56" s="723"/>
      <c r="AA56" s="737"/>
      <c r="AB56" s="715"/>
    </row>
    <row r="57" spans="1:40" ht="36.4" customHeight="1" x14ac:dyDescent="0.25">
      <c r="A57" s="707"/>
      <c r="B57" s="710"/>
      <c r="C57" s="684"/>
      <c r="D57" s="683" t="s">
        <v>180</v>
      </c>
      <c r="E57" s="680" t="s">
        <v>181</v>
      </c>
      <c r="F57" s="739">
        <v>67</v>
      </c>
      <c r="G57" s="680" t="s">
        <v>728</v>
      </c>
      <c r="H57" s="742" t="s">
        <v>730</v>
      </c>
      <c r="I57" s="689">
        <v>0</v>
      </c>
      <c r="J57" s="743" t="s">
        <v>729</v>
      </c>
      <c r="K57" s="167">
        <v>0.2</v>
      </c>
      <c r="L57" s="61" t="s">
        <v>30</v>
      </c>
      <c r="M57" s="331">
        <v>0.3</v>
      </c>
      <c r="N57" s="331">
        <v>0.6</v>
      </c>
      <c r="O57" s="331">
        <v>0.9</v>
      </c>
      <c r="P57" s="331">
        <v>1</v>
      </c>
      <c r="Q57" s="6">
        <f t="shared" si="10"/>
        <v>0.06</v>
      </c>
      <c r="R57" s="6">
        <f t="shared" si="11"/>
        <v>0.12</v>
      </c>
      <c r="S57" s="6">
        <f t="shared" si="12"/>
        <v>0.18000000000000002</v>
      </c>
      <c r="T57" s="6">
        <f t="shared" si="13"/>
        <v>0.2</v>
      </c>
      <c r="U57" s="137">
        <f t="shared" si="14"/>
        <v>0.2</v>
      </c>
      <c r="V57" s="378">
        <v>0</v>
      </c>
      <c r="W57" s="378">
        <v>0</v>
      </c>
      <c r="X57" s="378">
        <v>0</v>
      </c>
      <c r="Y57" s="378">
        <v>0</v>
      </c>
      <c r="Z57" s="719" t="s">
        <v>74</v>
      </c>
      <c r="AA57" s="721" t="s">
        <v>176</v>
      </c>
      <c r="AB57" s="715"/>
    </row>
    <row r="58" spans="1:40" ht="25.9" customHeight="1" x14ac:dyDescent="0.25">
      <c r="A58" s="707"/>
      <c r="B58" s="710"/>
      <c r="C58" s="684"/>
      <c r="D58" s="684"/>
      <c r="E58" s="681"/>
      <c r="F58" s="740"/>
      <c r="G58" s="681"/>
      <c r="H58" s="681"/>
      <c r="I58" s="681"/>
      <c r="J58" s="698"/>
      <c r="K58" s="173">
        <v>0.2</v>
      </c>
      <c r="L58" s="169" t="s">
        <v>33</v>
      </c>
      <c r="M58" s="63">
        <v>0</v>
      </c>
      <c r="N58" s="63">
        <v>0</v>
      </c>
      <c r="O58" s="63">
        <v>0</v>
      </c>
      <c r="P58" s="63">
        <v>0</v>
      </c>
      <c r="Q58" s="153">
        <f t="shared" si="10"/>
        <v>0</v>
      </c>
      <c r="R58" s="153">
        <f t="shared" si="11"/>
        <v>0</v>
      </c>
      <c r="S58" s="153">
        <f t="shared" si="12"/>
        <v>0</v>
      </c>
      <c r="T58" s="153">
        <f t="shared" si="13"/>
        <v>0</v>
      </c>
      <c r="U58" s="154">
        <f t="shared" si="14"/>
        <v>0</v>
      </c>
      <c r="V58" s="358"/>
      <c r="W58" s="358"/>
      <c r="X58" s="358"/>
      <c r="Y58" s="358"/>
      <c r="Z58" s="720"/>
      <c r="AA58" s="722"/>
      <c r="AB58" s="715"/>
    </row>
    <row r="59" spans="1:40" s="50" customFormat="1" ht="29.65" customHeight="1" x14ac:dyDescent="0.25">
      <c r="A59" s="707"/>
      <c r="B59" s="710"/>
      <c r="C59" s="684"/>
      <c r="D59" s="684"/>
      <c r="E59" s="681"/>
      <c r="F59" s="740"/>
      <c r="G59" s="681"/>
      <c r="H59" s="681"/>
      <c r="I59" s="681"/>
      <c r="J59" s="697" t="s">
        <v>749</v>
      </c>
      <c r="K59" s="142">
        <v>0.8</v>
      </c>
      <c r="L59" s="64" t="s">
        <v>30</v>
      </c>
      <c r="M59" s="65">
        <v>0.3</v>
      </c>
      <c r="N59" s="65">
        <v>0.6</v>
      </c>
      <c r="O59" s="65">
        <v>0.9</v>
      </c>
      <c r="P59" s="65">
        <v>1</v>
      </c>
      <c r="Q59" s="6">
        <f t="shared" si="10"/>
        <v>0.24</v>
      </c>
      <c r="R59" s="6">
        <f t="shared" si="11"/>
        <v>0.48</v>
      </c>
      <c r="S59" s="6">
        <f t="shared" si="12"/>
        <v>0.72000000000000008</v>
      </c>
      <c r="T59" s="6">
        <f t="shared" si="13"/>
        <v>0.8</v>
      </c>
      <c r="U59" s="137">
        <f t="shared" si="14"/>
        <v>0.8</v>
      </c>
      <c r="V59" s="358"/>
      <c r="W59" s="358"/>
      <c r="X59" s="358"/>
      <c r="Y59" s="358"/>
      <c r="Z59" s="720"/>
      <c r="AA59" s="722"/>
      <c r="AB59" s="715"/>
      <c r="AC59" s="67"/>
      <c r="AD59" s="67"/>
      <c r="AE59" s="67"/>
      <c r="AF59" s="67"/>
      <c r="AG59" s="67"/>
      <c r="AH59" s="67"/>
      <c r="AI59" s="67"/>
      <c r="AJ59" s="67"/>
      <c r="AK59" s="67"/>
      <c r="AL59" s="67"/>
      <c r="AM59" s="67"/>
      <c r="AN59" s="67"/>
    </row>
    <row r="60" spans="1:40" ht="27.4" customHeight="1" x14ac:dyDescent="0.25">
      <c r="A60" s="707"/>
      <c r="B60" s="710"/>
      <c r="C60" s="684"/>
      <c r="D60" s="684"/>
      <c r="E60" s="681"/>
      <c r="F60" s="740"/>
      <c r="G60" s="681"/>
      <c r="H60" s="681"/>
      <c r="I60" s="681"/>
      <c r="J60" s="698"/>
      <c r="K60" s="173">
        <v>0.8</v>
      </c>
      <c r="L60" s="169" t="s">
        <v>33</v>
      </c>
      <c r="M60" s="63">
        <v>0</v>
      </c>
      <c r="N60" s="63">
        <v>0</v>
      </c>
      <c r="O60" s="63">
        <v>0</v>
      </c>
      <c r="P60" s="63">
        <v>0</v>
      </c>
      <c r="Q60" s="153">
        <f t="shared" si="10"/>
        <v>0</v>
      </c>
      <c r="R60" s="153">
        <f t="shared" si="11"/>
        <v>0</v>
      </c>
      <c r="S60" s="153">
        <f t="shared" si="12"/>
        <v>0</v>
      </c>
      <c r="T60" s="153">
        <f t="shared" si="13"/>
        <v>0</v>
      </c>
      <c r="U60" s="157">
        <f t="shared" si="14"/>
        <v>0</v>
      </c>
      <c r="V60" s="358"/>
      <c r="W60" s="358"/>
      <c r="X60" s="358"/>
      <c r="Y60" s="358"/>
      <c r="Z60" s="720"/>
      <c r="AA60" s="722"/>
      <c r="AB60" s="715"/>
    </row>
    <row r="61" spans="1:40" ht="49.9" customHeight="1" x14ac:dyDescent="0.25">
      <c r="A61" s="707"/>
      <c r="B61" s="710"/>
      <c r="C61" s="684"/>
      <c r="D61" s="683" t="s">
        <v>182</v>
      </c>
      <c r="E61" s="680" t="s">
        <v>183</v>
      </c>
      <c r="F61" s="739">
        <v>68</v>
      </c>
      <c r="G61" s="680" t="s">
        <v>750</v>
      </c>
      <c r="H61" s="680" t="s">
        <v>162</v>
      </c>
      <c r="I61" s="696">
        <v>0</v>
      </c>
      <c r="J61" s="697" t="s">
        <v>731</v>
      </c>
      <c r="K61" s="142">
        <v>1</v>
      </c>
      <c r="L61" s="61" t="s">
        <v>30</v>
      </c>
      <c r="M61" s="62">
        <v>0.25</v>
      </c>
      <c r="N61" s="62">
        <v>0.5</v>
      </c>
      <c r="O61" s="62">
        <v>0.75</v>
      </c>
      <c r="P61" s="62">
        <v>1</v>
      </c>
      <c r="Q61" s="6">
        <f t="shared" ref="Q61:Q72" si="20">+SUM(M61:M61)*K61</f>
        <v>0.25</v>
      </c>
      <c r="R61" s="6">
        <f t="shared" ref="R61:R72" si="21">+SUM(N61:N61)*K61</f>
        <v>0.5</v>
      </c>
      <c r="S61" s="6">
        <f t="shared" ref="S61:S72" si="22">+SUM(O61:O61)*K61</f>
        <v>0.75</v>
      </c>
      <c r="T61" s="6">
        <f t="shared" ref="T61:T72" si="23">+SUM(P61:P61)*K61</f>
        <v>1</v>
      </c>
      <c r="U61" s="141">
        <f t="shared" ref="U61:U72" si="24">+MAX(Q61:T61)</f>
        <v>1</v>
      </c>
      <c r="V61" s="378">
        <v>0</v>
      </c>
      <c r="W61" s="378">
        <v>0</v>
      </c>
      <c r="X61" s="378">
        <v>0</v>
      </c>
      <c r="Y61" s="378">
        <v>0</v>
      </c>
      <c r="Z61" s="720"/>
      <c r="AA61" s="721" t="s">
        <v>184</v>
      </c>
      <c r="AB61" s="715"/>
    </row>
    <row r="62" spans="1:40" ht="49.9" customHeight="1" x14ac:dyDescent="0.25">
      <c r="A62" s="707"/>
      <c r="B62" s="710"/>
      <c r="C62" s="684"/>
      <c r="D62" s="684"/>
      <c r="E62" s="681"/>
      <c r="F62" s="740"/>
      <c r="G62" s="681"/>
      <c r="H62" s="681"/>
      <c r="I62" s="681"/>
      <c r="J62" s="698"/>
      <c r="K62" s="173">
        <v>1</v>
      </c>
      <c r="L62" s="169" t="s">
        <v>33</v>
      </c>
      <c r="M62" s="63">
        <v>1</v>
      </c>
      <c r="N62" s="63">
        <v>1</v>
      </c>
      <c r="O62" s="63">
        <v>1</v>
      </c>
      <c r="P62" s="63">
        <v>0</v>
      </c>
      <c r="Q62" s="153">
        <f t="shared" si="20"/>
        <v>1</v>
      </c>
      <c r="R62" s="153">
        <f t="shared" si="21"/>
        <v>1</v>
      </c>
      <c r="S62" s="153">
        <f t="shared" si="22"/>
        <v>1</v>
      </c>
      <c r="T62" s="153">
        <f t="shared" si="23"/>
        <v>0</v>
      </c>
      <c r="U62" s="157">
        <f t="shared" si="24"/>
        <v>1</v>
      </c>
      <c r="V62" s="358"/>
      <c r="W62" s="358"/>
      <c r="X62" s="358"/>
      <c r="Y62" s="358"/>
      <c r="Z62" s="720"/>
      <c r="AA62" s="722"/>
      <c r="AB62" s="715"/>
    </row>
    <row r="63" spans="1:40" ht="49.9" customHeight="1" x14ac:dyDescent="0.25">
      <c r="A63" s="707"/>
      <c r="B63" s="710"/>
      <c r="C63" s="683" t="s">
        <v>185</v>
      </c>
      <c r="D63" s="746" t="s">
        <v>186</v>
      </c>
      <c r="E63" s="687" t="s">
        <v>187</v>
      </c>
      <c r="F63" s="685">
        <v>69</v>
      </c>
      <c r="G63" s="687" t="s">
        <v>732</v>
      </c>
      <c r="H63" s="687" t="s">
        <v>751</v>
      </c>
      <c r="I63" s="696">
        <v>0</v>
      </c>
      <c r="J63" s="717" t="s">
        <v>733</v>
      </c>
      <c r="K63" s="142">
        <v>1</v>
      </c>
      <c r="L63" s="61" t="s">
        <v>30</v>
      </c>
      <c r="M63" s="62">
        <v>0.5</v>
      </c>
      <c r="N63" s="62">
        <v>1</v>
      </c>
      <c r="O63" s="62">
        <v>1</v>
      </c>
      <c r="P63" s="62">
        <v>1</v>
      </c>
      <c r="Q63" s="6">
        <f t="shared" si="20"/>
        <v>0.5</v>
      </c>
      <c r="R63" s="6">
        <f t="shared" si="21"/>
        <v>1</v>
      </c>
      <c r="S63" s="6">
        <f t="shared" si="22"/>
        <v>1</v>
      </c>
      <c r="T63" s="6">
        <f t="shared" si="23"/>
        <v>1</v>
      </c>
      <c r="U63" s="141">
        <f t="shared" si="24"/>
        <v>1</v>
      </c>
      <c r="V63" s="378">
        <v>0</v>
      </c>
      <c r="W63" s="378">
        <v>0</v>
      </c>
      <c r="X63" s="378">
        <v>0</v>
      </c>
      <c r="Y63" s="378">
        <v>0</v>
      </c>
      <c r="Z63" s="720"/>
      <c r="AA63" s="721" t="s">
        <v>176</v>
      </c>
      <c r="AB63" s="715"/>
    </row>
    <row r="64" spans="1:40" ht="49.9" customHeight="1" x14ac:dyDescent="0.25">
      <c r="A64" s="707"/>
      <c r="B64" s="710"/>
      <c r="C64" s="684"/>
      <c r="D64" s="747"/>
      <c r="E64" s="688"/>
      <c r="F64" s="686"/>
      <c r="G64" s="688"/>
      <c r="H64" s="688"/>
      <c r="I64" s="681"/>
      <c r="J64" s="718"/>
      <c r="K64" s="173">
        <v>1</v>
      </c>
      <c r="L64" s="169" t="s">
        <v>33</v>
      </c>
      <c r="M64" s="63">
        <v>0</v>
      </c>
      <c r="N64" s="63">
        <v>0</v>
      </c>
      <c r="O64" s="63">
        <v>0</v>
      </c>
      <c r="P64" s="63">
        <v>0</v>
      </c>
      <c r="Q64" s="153">
        <f t="shared" si="20"/>
        <v>0</v>
      </c>
      <c r="R64" s="153">
        <f t="shared" si="21"/>
        <v>0</v>
      </c>
      <c r="S64" s="153">
        <f t="shared" si="22"/>
        <v>0</v>
      </c>
      <c r="T64" s="153">
        <f t="shared" si="23"/>
        <v>0</v>
      </c>
      <c r="U64" s="157">
        <f t="shared" si="24"/>
        <v>0</v>
      </c>
      <c r="V64" s="358"/>
      <c r="W64" s="358"/>
      <c r="X64" s="358"/>
      <c r="Y64" s="358"/>
      <c r="Z64" s="720"/>
      <c r="AA64" s="722"/>
      <c r="AB64" s="715"/>
    </row>
    <row r="65" spans="1:28" ht="49.9" customHeight="1" x14ac:dyDescent="0.25">
      <c r="A65" s="707"/>
      <c r="B65" s="710"/>
      <c r="C65" s="684"/>
      <c r="D65" s="746" t="s">
        <v>188</v>
      </c>
      <c r="E65" s="687" t="s">
        <v>583</v>
      </c>
      <c r="F65" s="685">
        <v>70</v>
      </c>
      <c r="G65" s="687" t="s">
        <v>734</v>
      </c>
      <c r="H65" s="687" t="s">
        <v>735</v>
      </c>
      <c r="I65" s="696">
        <f>X65</f>
        <v>0</v>
      </c>
      <c r="J65" s="697" t="s">
        <v>752</v>
      </c>
      <c r="K65" s="142">
        <v>0.2</v>
      </c>
      <c r="L65" s="61" t="s">
        <v>30</v>
      </c>
      <c r="M65" s="62">
        <v>0.4</v>
      </c>
      <c r="N65" s="62">
        <v>0.8</v>
      </c>
      <c r="O65" s="62">
        <v>1</v>
      </c>
      <c r="P65" s="62">
        <v>1</v>
      </c>
      <c r="Q65" s="6">
        <f t="shared" si="20"/>
        <v>8.0000000000000016E-2</v>
      </c>
      <c r="R65" s="6">
        <f t="shared" si="21"/>
        <v>0.16000000000000003</v>
      </c>
      <c r="S65" s="6">
        <f t="shared" si="22"/>
        <v>0.2</v>
      </c>
      <c r="T65" s="6">
        <f t="shared" si="23"/>
        <v>0.2</v>
      </c>
      <c r="U65" s="141">
        <f t="shared" si="24"/>
        <v>0.2</v>
      </c>
      <c r="V65" s="378">
        <v>0</v>
      </c>
      <c r="W65" s="378">
        <f>+R66+R68+R72</f>
        <v>0</v>
      </c>
      <c r="X65" s="378">
        <f>+S66+S68+S72</f>
        <v>0</v>
      </c>
      <c r="Y65" s="378">
        <f>+T66+T68+T72</f>
        <v>0</v>
      </c>
      <c r="Z65" s="720"/>
      <c r="AA65" s="722"/>
      <c r="AB65" s="715"/>
    </row>
    <row r="66" spans="1:28" ht="49.9" customHeight="1" x14ac:dyDescent="0.25">
      <c r="A66" s="707"/>
      <c r="B66" s="710"/>
      <c r="C66" s="684"/>
      <c r="D66" s="747"/>
      <c r="E66" s="688"/>
      <c r="F66" s="686"/>
      <c r="G66" s="688"/>
      <c r="H66" s="688"/>
      <c r="I66" s="681"/>
      <c r="J66" s="698"/>
      <c r="K66" s="173">
        <v>0.2</v>
      </c>
      <c r="L66" s="169" t="s">
        <v>33</v>
      </c>
      <c r="M66" s="63">
        <v>0</v>
      </c>
      <c r="N66" s="63">
        <v>0</v>
      </c>
      <c r="O66" s="63">
        <v>0</v>
      </c>
      <c r="P66" s="63">
        <v>0</v>
      </c>
      <c r="Q66" s="153">
        <f t="shared" si="20"/>
        <v>0</v>
      </c>
      <c r="R66" s="153">
        <f t="shared" si="21"/>
        <v>0</v>
      </c>
      <c r="S66" s="153">
        <f t="shared" si="22"/>
        <v>0</v>
      </c>
      <c r="T66" s="153">
        <f t="shared" si="23"/>
        <v>0</v>
      </c>
      <c r="U66" s="157">
        <f t="shared" si="24"/>
        <v>0</v>
      </c>
      <c r="V66" s="358"/>
      <c r="W66" s="358"/>
      <c r="X66" s="358"/>
      <c r="Y66" s="358"/>
      <c r="Z66" s="720"/>
      <c r="AA66" s="722"/>
      <c r="AB66" s="715"/>
    </row>
    <row r="67" spans="1:28" ht="49.9" customHeight="1" x14ac:dyDescent="0.25">
      <c r="A67" s="707"/>
      <c r="B67" s="710"/>
      <c r="C67" s="684"/>
      <c r="D67" s="747"/>
      <c r="E67" s="688"/>
      <c r="F67" s="686"/>
      <c r="G67" s="688"/>
      <c r="H67" s="688"/>
      <c r="I67" s="681"/>
      <c r="J67" s="697" t="s">
        <v>736</v>
      </c>
      <c r="K67" s="142">
        <v>0.2</v>
      </c>
      <c r="L67" s="61" t="s">
        <v>30</v>
      </c>
      <c r="M67" s="62">
        <v>0.1</v>
      </c>
      <c r="N67" s="62">
        <v>0.4</v>
      </c>
      <c r="O67" s="62">
        <v>0.7</v>
      </c>
      <c r="P67" s="62">
        <v>1</v>
      </c>
      <c r="Q67" s="6">
        <f t="shared" si="20"/>
        <v>2.0000000000000004E-2</v>
      </c>
      <c r="R67" s="6">
        <f t="shared" si="21"/>
        <v>8.0000000000000016E-2</v>
      </c>
      <c r="S67" s="6">
        <f t="shared" si="22"/>
        <v>0.13999999999999999</v>
      </c>
      <c r="T67" s="6">
        <f t="shared" si="23"/>
        <v>0.2</v>
      </c>
      <c r="U67" s="141">
        <f t="shared" si="24"/>
        <v>0.2</v>
      </c>
      <c r="V67" s="358"/>
      <c r="W67" s="358"/>
      <c r="X67" s="358"/>
      <c r="Y67" s="358"/>
      <c r="Z67" s="720"/>
      <c r="AA67" s="722"/>
      <c r="AB67" s="715"/>
    </row>
    <row r="68" spans="1:28" ht="49.9" customHeight="1" x14ac:dyDescent="0.25">
      <c r="A68" s="707"/>
      <c r="B68" s="710"/>
      <c r="C68" s="684"/>
      <c r="D68" s="747"/>
      <c r="E68" s="688"/>
      <c r="F68" s="686"/>
      <c r="G68" s="688"/>
      <c r="H68" s="688"/>
      <c r="I68" s="681"/>
      <c r="J68" s="698"/>
      <c r="K68" s="173">
        <v>0.2</v>
      </c>
      <c r="L68" s="169" t="s">
        <v>33</v>
      </c>
      <c r="M68" s="63">
        <v>0</v>
      </c>
      <c r="N68" s="63">
        <v>0</v>
      </c>
      <c r="O68" s="63">
        <v>0</v>
      </c>
      <c r="P68" s="63">
        <v>0</v>
      </c>
      <c r="Q68" s="153">
        <f t="shared" si="20"/>
        <v>0</v>
      </c>
      <c r="R68" s="153">
        <f t="shared" si="21"/>
        <v>0</v>
      </c>
      <c r="S68" s="153">
        <f t="shared" si="22"/>
        <v>0</v>
      </c>
      <c r="T68" s="153">
        <f t="shared" si="23"/>
        <v>0</v>
      </c>
      <c r="U68" s="157">
        <f t="shared" si="24"/>
        <v>0</v>
      </c>
      <c r="V68" s="358"/>
      <c r="W68" s="358"/>
      <c r="X68" s="358"/>
      <c r="Y68" s="358"/>
      <c r="Z68" s="720"/>
      <c r="AA68" s="722"/>
      <c r="AB68" s="715"/>
    </row>
    <row r="69" spans="1:28" ht="37.9" customHeight="1" x14ac:dyDescent="0.25">
      <c r="A69" s="707"/>
      <c r="B69" s="710"/>
      <c r="C69" s="684"/>
      <c r="D69" s="747"/>
      <c r="E69" s="688"/>
      <c r="F69" s="686"/>
      <c r="G69" s="688"/>
      <c r="H69" s="688"/>
      <c r="I69" s="681"/>
      <c r="J69" s="749" t="s">
        <v>753</v>
      </c>
      <c r="K69" s="142">
        <v>0.2</v>
      </c>
      <c r="L69" s="61" t="s">
        <v>30</v>
      </c>
      <c r="M69" s="62">
        <v>0.2</v>
      </c>
      <c r="N69" s="62">
        <v>0.4</v>
      </c>
      <c r="O69" s="62">
        <v>0.6</v>
      </c>
      <c r="P69" s="62">
        <v>1</v>
      </c>
      <c r="Q69" s="6">
        <f>+SUM(M69:M69)*K69</f>
        <v>4.0000000000000008E-2</v>
      </c>
      <c r="R69" s="6">
        <f>+SUM(N69:N69)*K69</f>
        <v>8.0000000000000016E-2</v>
      </c>
      <c r="S69" s="6">
        <f>+SUM(O69:O69)*K69</f>
        <v>0.12</v>
      </c>
      <c r="T69" s="6">
        <f>+SUM(P69:P69)*K69</f>
        <v>0.2</v>
      </c>
      <c r="U69" s="141">
        <f>+MAX(Q69:T69)</f>
        <v>0.2</v>
      </c>
      <c r="V69" s="358"/>
      <c r="W69" s="358"/>
      <c r="X69" s="358"/>
      <c r="Y69" s="358"/>
      <c r="Z69" s="720"/>
      <c r="AA69" s="722"/>
      <c r="AB69" s="715"/>
    </row>
    <row r="70" spans="1:28" ht="31.15" customHeight="1" x14ac:dyDescent="0.25">
      <c r="A70" s="707"/>
      <c r="B70" s="710"/>
      <c r="C70" s="684"/>
      <c r="D70" s="747"/>
      <c r="E70" s="688"/>
      <c r="F70" s="686"/>
      <c r="G70" s="688"/>
      <c r="H70" s="688"/>
      <c r="I70" s="681"/>
      <c r="J70" s="750"/>
      <c r="K70" s="173">
        <v>0.2</v>
      </c>
      <c r="L70" s="169" t="s">
        <v>33</v>
      </c>
      <c r="M70" s="63">
        <v>0</v>
      </c>
      <c r="N70" s="63">
        <v>0</v>
      </c>
      <c r="O70" s="63">
        <v>0</v>
      </c>
      <c r="P70" s="63">
        <v>0</v>
      </c>
      <c r="Q70" s="153">
        <f>+SUM(M70:M70)*K70</f>
        <v>0</v>
      </c>
      <c r="R70" s="153">
        <f>+SUM(N70:N70)*K70</f>
        <v>0</v>
      </c>
      <c r="S70" s="153">
        <f>+SUM(O70:O70)*K70</f>
        <v>0</v>
      </c>
      <c r="T70" s="153">
        <f>+SUM(P70:P70)*K70</f>
        <v>0</v>
      </c>
      <c r="U70" s="157">
        <f>+MAX(Q70:T70)</f>
        <v>0</v>
      </c>
      <c r="V70" s="358"/>
      <c r="W70" s="358"/>
      <c r="X70" s="358"/>
      <c r="Y70" s="358"/>
      <c r="Z70" s="720"/>
      <c r="AA70" s="722"/>
      <c r="AB70" s="715"/>
    </row>
    <row r="71" spans="1:28" ht="49.9" customHeight="1" x14ac:dyDescent="0.25">
      <c r="A71" s="707"/>
      <c r="B71" s="710"/>
      <c r="C71" s="684"/>
      <c r="D71" s="747"/>
      <c r="E71" s="688"/>
      <c r="F71" s="686"/>
      <c r="G71" s="688"/>
      <c r="H71" s="688"/>
      <c r="I71" s="681"/>
      <c r="J71" s="697" t="s">
        <v>754</v>
      </c>
      <c r="K71" s="142">
        <v>0.6</v>
      </c>
      <c r="L71" s="61" t="s">
        <v>30</v>
      </c>
      <c r="M71" s="62">
        <v>0.2</v>
      </c>
      <c r="N71" s="62">
        <v>0.4</v>
      </c>
      <c r="O71" s="62">
        <v>0.6</v>
      </c>
      <c r="P71" s="62">
        <v>1</v>
      </c>
      <c r="Q71" s="6">
        <f t="shared" si="20"/>
        <v>0.12</v>
      </c>
      <c r="R71" s="6">
        <f t="shared" si="21"/>
        <v>0.24</v>
      </c>
      <c r="S71" s="6">
        <f t="shared" si="22"/>
        <v>0.36</v>
      </c>
      <c r="T71" s="6">
        <f t="shared" si="23"/>
        <v>0.6</v>
      </c>
      <c r="U71" s="141">
        <f t="shared" si="24"/>
        <v>0.6</v>
      </c>
      <c r="V71" s="358"/>
      <c r="W71" s="358"/>
      <c r="X71" s="358"/>
      <c r="Y71" s="358"/>
      <c r="Z71" s="720"/>
      <c r="AA71" s="722"/>
      <c r="AB71" s="715"/>
    </row>
    <row r="72" spans="1:28" ht="38.450000000000003" customHeight="1" x14ac:dyDescent="0.25">
      <c r="A72" s="708"/>
      <c r="B72" s="711"/>
      <c r="C72" s="738"/>
      <c r="D72" s="748"/>
      <c r="E72" s="695"/>
      <c r="F72" s="694"/>
      <c r="G72" s="695"/>
      <c r="H72" s="695"/>
      <c r="I72" s="682"/>
      <c r="J72" s="698"/>
      <c r="K72" s="173">
        <v>0.6</v>
      </c>
      <c r="L72" s="169" t="s">
        <v>33</v>
      </c>
      <c r="M72" s="63">
        <v>0</v>
      </c>
      <c r="N72" s="63">
        <v>0</v>
      </c>
      <c r="O72" s="63">
        <v>0</v>
      </c>
      <c r="P72" s="63">
        <v>0</v>
      </c>
      <c r="Q72" s="193">
        <f t="shared" si="20"/>
        <v>0</v>
      </c>
      <c r="R72" s="193">
        <f t="shared" si="21"/>
        <v>0</v>
      </c>
      <c r="S72" s="193">
        <f t="shared" si="22"/>
        <v>0</v>
      </c>
      <c r="T72" s="193">
        <f t="shared" si="23"/>
        <v>0</v>
      </c>
      <c r="U72" s="192">
        <f t="shared" si="24"/>
        <v>0</v>
      </c>
      <c r="V72" s="359"/>
      <c r="W72" s="359"/>
      <c r="X72" s="359"/>
      <c r="Y72" s="359"/>
      <c r="Z72" s="723"/>
      <c r="AA72" s="737"/>
      <c r="AB72" s="716"/>
    </row>
    <row r="73" spans="1:28" x14ac:dyDescent="0.25">
      <c r="Q73" s="283"/>
      <c r="R73" s="283"/>
      <c r="S73" s="283"/>
      <c r="T73" s="283"/>
      <c r="U73" s="283"/>
      <c r="V73" s="140"/>
      <c r="W73" s="140"/>
      <c r="X73" s="140"/>
      <c r="Y73" s="140"/>
    </row>
    <row r="74" spans="1:28" x14ac:dyDescent="0.25">
      <c r="Q74" s="273"/>
      <c r="R74" s="273"/>
      <c r="S74" s="273"/>
      <c r="T74" s="273"/>
      <c r="U74" s="273"/>
      <c r="V74" s="140"/>
      <c r="W74" s="140"/>
      <c r="X74" s="140"/>
      <c r="Y74" s="140"/>
    </row>
    <row r="75" spans="1:28" x14ac:dyDescent="0.25">
      <c r="Q75" s="249"/>
      <c r="R75" s="249"/>
      <c r="S75" s="249"/>
      <c r="T75" s="249"/>
      <c r="U75" s="191"/>
      <c r="V75" s="140"/>
      <c r="W75" s="140"/>
      <c r="X75" s="140"/>
      <c r="Y75" s="140"/>
    </row>
    <row r="76" spans="1:28" x14ac:dyDescent="0.25">
      <c r="Q76" s="493"/>
      <c r="R76" s="493"/>
      <c r="S76" s="493"/>
      <c r="T76" s="493"/>
      <c r="U76" s="493"/>
      <c r="V76" s="140"/>
      <c r="W76" s="140"/>
      <c r="X76" s="140"/>
      <c r="Y76" s="140"/>
    </row>
    <row r="77" spans="1:28" x14ac:dyDescent="0.25">
      <c r="Q77" s="273"/>
      <c r="R77" s="273"/>
      <c r="S77" s="273"/>
      <c r="T77" s="273"/>
      <c r="U77" s="273"/>
      <c r="V77" s="140"/>
      <c r="W77" s="140"/>
      <c r="X77" s="140"/>
      <c r="Y77" s="140"/>
    </row>
    <row r="78" spans="1:28" x14ac:dyDescent="0.25">
      <c r="Q78" s="275"/>
      <c r="R78" s="275"/>
      <c r="S78" s="275"/>
      <c r="T78" s="275"/>
      <c r="U78" s="275"/>
      <c r="V78" s="140"/>
      <c r="W78" s="140"/>
      <c r="X78" s="140"/>
      <c r="Y78" s="140"/>
    </row>
    <row r="79" spans="1:28" x14ac:dyDescent="0.25">
      <c r="Q79" s="249"/>
      <c r="R79" s="249"/>
      <c r="S79" s="249"/>
      <c r="T79" s="249"/>
      <c r="U79" s="191"/>
      <c r="V79" s="140"/>
      <c r="W79" s="140"/>
      <c r="X79" s="140"/>
      <c r="Y79" s="140"/>
    </row>
    <row r="80" spans="1:28" x14ac:dyDescent="0.25">
      <c r="Q80" s="139"/>
      <c r="R80" s="139"/>
      <c r="S80" s="139"/>
      <c r="T80" s="139"/>
      <c r="U80" s="140"/>
      <c r="V80" s="140"/>
      <c r="W80" s="140"/>
      <c r="X80" s="140"/>
      <c r="Y80" s="140"/>
    </row>
    <row r="81" spans="17:25" x14ac:dyDescent="0.25">
      <c r="Q81" s="103"/>
      <c r="R81" s="103"/>
      <c r="S81" s="103"/>
      <c r="T81" s="103"/>
      <c r="U81" s="103"/>
      <c r="V81" s="103"/>
      <c r="W81" s="103"/>
      <c r="X81" s="103"/>
      <c r="Y81" s="103"/>
    </row>
    <row r="82" spans="17:25" x14ac:dyDescent="0.25">
      <c r="Q82" s="103"/>
      <c r="R82" s="103"/>
      <c r="S82" s="103"/>
      <c r="T82" s="103"/>
      <c r="U82" s="103"/>
      <c r="V82" s="103"/>
      <c r="W82" s="103"/>
      <c r="X82" s="103"/>
      <c r="Y82" s="103"/>
    </row>
    <row r="83" spans="17:25" x14ac:dyDescent="0.25">
      <c r="Q83" s="103"/>
      <c r="R83" s="103"/>
      <c r="S83" s="103"/>
      <c r="T83" s="103"/>
      <c r="U83" s="103"/>
      <c r="V83" s="103"/>
      <c r="W83" s="103"/>
      <c r="X83" s="103"/>
      <c r="Y83" s="103"/>
    </row>
    <row r="84" spans="17:25" x14ac:dyDescent="0.25">
      <c r="Q84" s="103"/>
      <c r="R84" s="103"/>
      <c r="S84" s="103"/>
      <c r="T84" s="103"/>
      <c r="U84" s="103"/>
      <c r="V84" s="103"/>
      <c r="W84" s="103"/>
      <c r="X84" s="103"/>
      <c r="Y84" s="103"/>
    </row>
    <row r="85" spans="17:25" x14ac:dyDescent="0.25">
      <c r="Q85" s="103"/>
      <c r="R85" s="103"/>
      <c r="S85" s="103"/>
      <c r="T85" s="103"/>
      <c r="U85" s="103"/>
      <c r="V85" s="103"/>
      <c r="W85" s="103"/>
      <c r="X85" s="103"/>
      <c r="Y85" s="103"/>
    </row>
    <row r="86" spans="17:25" x14ac:dyDescent="0.25">
      <c r="Q86" s="103"/>
      <c r="R86" s="103"/>
      <c r="S86" s="103"/>
      <c r="T86" s="103"/>
      <c r="U86" s="103"/>
      <c r="V86" s="103"/>
      <c r="W86" s="103"/>
      <c r="X86" s="103"/>
      <c r="Y86" s="103"/>
    </row>
    <row r="87" spans="17:25" x14ac:dyDescent="0.25">
      <c r="Q87" s="103"/>
      <c r="R87" s="103"/>
      <c r="S87" s="103"/>
      <c r="T87" s="103"/>
      <c r="U87" s="103"/>
      <c r="V87" s="103"/>
      <c r="W87" s="103"/>
      <c r="X87" s="103"/>
      <c r="Y87" s="103"/>
    </row>
    <row r="88" spans="17:25" x14ac:dyDescent="0.25">
      <c r="Q88" s="103"/>
      <c r="R88" s="103"/>
      <c r="S88" s="103"/>
      <c r="T88" s="103"/>
      <c r="U88" s="103"/>
      <c r="V88" s="103"/>
      <c r="W88" s="103"/>
      <c r="X88" s="103"/>
      <c r="Y88" s="103"/>
    </row>
    <row r="89" spans="17:25" x14ac:dyDescent="0.25">
      <c r="Q89" s="103"/>
      <c r="R89" s="103"/>
      <c r="S89" s="103"/>
      <c r="T89" s="103"/>
      <c r="U89" s="103"/>
      <c r="V89" s="103"/>
      <c r="W89" s="103"/>
      <c r="X89" s="103"/>
      <c r="Y89" s="103"/>
    </row>
    <row r="90" spans="17:25" x14ac:dyDescent="0.25">
      <c r="Q90" s="103"/>
      <c r="R90" s="103"/>
      <c r="S90" s="103"/>
      <c r="T90" s="103"/>
      <c r="U90" s="103"/>
      <c r="V90" s="103"/>
      <c r="W90" s="103"/>
      <c r="X90" s="103"/>
      <c r="Y90" s="103"/>
    </row>
    <row r="91" spans="17:25" x14ac:dyDescent="0.25">
      <c r="Q91" s="103"/>
      <c r="R91" s="103"/>
      <c r="S91" s="103"/>
      <c r="T91" s="103"/>
      <c r="U91" s="103"/>
      <c r="V91" s="103"/>
      <c r="W91" s="103"/>
      <c r="X91" s="103"/>
      <c r="Y91" s="103"/>
    </row>
    <row r="92" spans="17:25" x14ac:dyDescent="0.25">
      <c r="Q92" s="103"/>
      <c r="R92" s="103"/>
      <c r="S92" s="103"/>
      <c r="T92" s="103"/>
      <c r="U92" s="103"/>
      <c r="V92" s="103"/>
      <c r="W92" s="103"/>
      <c r="X92" s="103"/>
      <c r="Y92" s="103"/>
    </row>
    <row r="93" spans="17:25" x14ac:dyDescent="0.25">
      <c r="Q93" s="103"/>
      <c r="R93" s="103"/>
      <c r="S93" s="103"/>
      <c r="T93" s="103"/>
      <c r="U93" s="103"/>
      <c r="V93" s="103"/>
      <c r="W93" s="103"/>
      <c r="X93" s="103"/>
      <c r="Y93" s="103"/>
    </row>
    <row r="94" spans="17:25" x14ac:dyDescent="0.25">
      <c r="Q94" s="103"/>
      <c r="R94" s="103"/>
      <c r="S94" s="103"/>
      <c r="T94" s="103"/>
      <c r="U94" s="103"/>
      <c r="V94" s="103"/>
      <c r="W94" s="103"/>
      <c r="X94" s="103"/>
      <c r="Y94" s="103"/>
    </row>
    <row r="95" spans="17:25" x14ac:dyDescent="0.25">
      <c r="Q95" s="103"/>
      <c r="R95" s="103"/>
      <c r="S95" s="103"/>
      <c r="T95" s="103"/>
      <c r="U95" s="103"/>
      <c r="V95" s="103"/>
      <c r="W95" s="103"/>
      <c r="X95" s="103"/>
      <c r="Y95" s="103"/>
    </row>
    <row r="96" spans="17:25" x14ac:dyDescent="0.25">
      <c r="Q96" s="103"/>
      <c r="R96" s="103"/>
      <c r="S96" s="103"/>
      <c r="T96" s="103"/>
      <c r="U96" s="103"/>
      <c r="V96" s="103"/>
      <c r="W96" s="103"/>
      <c r="X96" s="103"/>
      <c r="Y96" s="103"/>
    </row>
    <row r="97" spans="17:25" x14ac:dyDescent="0.25">
      <c r="Q97" s="103"/>
      <c r="R97" s="103"/>
      <c r="S97" s="103"/>
      <c r="T97" s="103"/>
      <c r="U97" s="103"/>
      <c r="V97" s="103"/>
      <c r="W97" s="103"/>
      <c r="X97" s="103"/>
      <c r="Y97" s="103"/>
    </row>
    <row r="98" spans="17:25" x14ac:dyDescent="0.25">
      <c r="Q98" s="103"/>
      <c r="R98" s="103"/>
      <c r="S98" s="103"/>
      <c r="T98" s="103"/>
      <c r="U98" s="103"/>
      <c r="V98" s="103"/>
      <c r="W98" s="103"/>
      <c r="X98" s="103"/>
      <c r="Y98" s="103"/>
    </row>
    <row r="99" spans="17:25" x14ac:dyDescent="0.25">
      <c r="Q99" s="103"/>
      <c r="R99" s="103"/>
      <c r="S99" s="103"/>
      <c r="T99" s="103"/>
      <c r="U99" s="103"/>
      <c r="V99" s="103"/>
      <c r="W99" s="103"/>
      <c r="X99" s="103"/>
      <c r="Y99" s="103"/>
    </row>
    <row r="100" spans="17:25" x14ac:dyDescent="0.25">
      <c r="Q100" s="103"/>
      <c r="R100" s="103"/>
      <c r="S100" s="103"/>
      <c r="T100" s="103"/>
      <c r="U100" s="103"/>
      <c r="V100" s="103"/>
      <c r="W100" s="103"/>
      <c r="X100" s="103"/>
      <c r="Y100" s="103"/>
    </row>
    <row r="101" spans="17:25" x14ac:dyDescent="0.25">
      <c r="Q101" s="103"/>
      <c r="R101" s="103"/>
      <c r="S101" s="103"/>
      <c r="T101" s="103"/>
      <c r="U101" s="103"/>
      <c r="V101" s="103"/>
      <c r="W101" s="103"/>
      <c r="X101" s="103"/>
      <c r="Y101" s="103"/>
    </row>
    <row r="102" spans="17:25" x14ac:dyDescent="0.25">
      <c r="Q102" s="103"/>
      <c r="R102" s="103"/>
      <c r="S102" s="103"/>
      <c r="T102" s="103"/>
      <c r="U102" s="103"/>
      <c r="V102" s="103"/>
      <c r="W102" s="103"/>
      <c r="X102" s="103"/>
      <c r="Y102" s="103"/>
    </row>
    <row r="103" spans="17:25" x14ac:dyDescent="0.25">
      <c r="Q103" s="103"/>
      <c r="R103" s="103"/>
      <c r="S103" s="103"/>
      <c r="T103" s="103"/>
      <c r="U103" s="103"/>
      <c r="V103" s="103"/>
      <c r="W103" s="103"/>
      <c r="X103" s="103"/>
      <c r="Y103" s="103"/>
    </row>
    <row r="104" spans="17:25" x14ac:dyDescent="0.25">
      <c r="Q104" s="103"/>
      <c r="R104" s="103"/>
      <c r="S104" s="103"/>
      <c r="T104" s="103"/>
      <c r="U104" s="103"/>
      <c r="V104" s="103"/>
      <c r="W104" s="103"/>
      <c r="X104" s="103"/>
      <c r="Y104" s="103"/>
    </row>
    <row r="105" spans="17:25" x14ac:dyDescent="0.25">
      <c r="Q105" s="103"/>
      <c r="R105" s="103"/>
      <c r="S105" s="103"/>
      <c r="T105" s="103"/>
      <c r="U105" s="103"/>
      <c r="V105" s="103"/>
      <c r="W105" s="103"/>
      <c r="X105" s="103"/>
      <c r="Y105" s="103"/>
    </row>
    <row r="106" spans="17:25" x14ac:dyDescent="0.25">
      <c r="Q106" s="103"/>
      <c r="R106" s="103"/>
      <c r="S106" s="103"/>
      <c r="T106" s="103"/>
      <c r="U106" s="103"/>
      <c r="V106" s="103"/>
      <c r="W106" s="103"/>
      <c r="X106" s="103"/>
      <c r="Y106" s="103"/>
    </row>
    <row r="107" spans="17:25" x14ac:dyDescent="0.25">
      <c r="Q107" s="103"/>
      <c r="R107" s="103"/>
      <c r="S107" s="103"/>
      <c r="T107" s="103"/>
      <c r="U107" s="103"/>
      <c r="V107" s="103"/>
      <c r="W107" s="103"/>
      <c r="X107" s="103"/>
      <c r="Y107" s="103"/>
    </row>
    <row r="108" spans="17:25" x14ac:dyDescent="0.25">
      <c r="Q108" s="103"/>
      <c r="R108" s="103"/>
      <c r="S108" s="103"/>
      <c r="T108" s="103"/>
      <c r="U108" s="103"/>
      <c r="V108" s="103"/>
      <c r="W108" s="103"/>
      <c r="X108" s="103"/>
      <c r="Y108" s="103"/>
    </row>
    <row r="109" spans="17:25" x14ac:dyDescent="0.25">
      <c r="Q109" s="103"/>
      <c r="R109" s="103"/>
      <c r="S109" s="103"/>
      <c r="T109" s="103"/>
      <c r="U109" s="103"/>
      <c r="V109" s="103"/>
      <c r="W109" s="103"/>
      <c r="X109" s="103"/>
      <c r="Y109" s="103"/>
    </row>
    <row r="110" spans="17:25" x14ac:dyDescent="0.25">
      <c r="Q110" s="103"/>
      <c r="R110" s="103"/>
      <c r="S110" s="103"/>
      <c r="T110" s="103"/>
      <c r="U110" s="103"/>
      <c r="V110" s="103"/>
      <c r="W110" s="103"/>
      <c r="X110" s="103"/>
      <c r="Y110" s="103"/>
    </row>
    <row r="111" spans="17:25" x14ac:dyDescent="0.25">
      <c r="Q111" s="103"/>
      <c r="R111" s="103"/>
      <c r="S111" s="103"/>
      <c r="T111" s="103"/>
      <c r="U111" s="103"/>
      <c r="V111" s="103"/>
      <c r="W111" s="103"/>
      <c r="X111" s="103"/>
      <c r="Y111" s="103"/>
    </row>
    <row r="112" spans="17:25" x14ac:dyDescent="0.25">
      <c r="Q112" s="103"/>
      <c r="R112" s="103"/>
      <c r="S112" s="103"/>
      <c r="T112" s="103"/>
      <c r="U112" s="103"/>
      <c r="V112" s="103"/>
      <c r="W112" s="103"/>
      <c r="X112" s="103"/>
      <c r="Y112" s="103"/>
    </row>
    <row r="113" spans="17:25" x14ac:dyDescent="0.25">
      <c r="Q113" s="103"/>
      <c r="R113" s="103"/>
      <c r="S113" s="103"/>
      <c r="T113" s="103"/>
      <c r="U113" s="103"/>
      <c r="V113" s="103"/>
      <c r="W113" s="103"/>
      <c r="X113" s="103"/>
      <c r="Y113" s="103"/>
    </row>
    <row r="114" spans="17:25" x14ac:dyDescent="0.25">
      <c r="Q114" s="103"/>
      <c r="R114" s="103"/>
      <c r="S114" s="103"/>
      <c r="T114" s="103"/>
      <c r="U114" s="103"/>
      <c r="V114" s="103"/>
      <c r="W114" s="103"/>
      <c r="X114" s="103"/>
      <c r="Y114" s="103"/>
    </row>
    <row r="115" spans="17:25" x14ac:dyDescent="0.25">
      <c r="Q115" s="103"/>
      <c r="R115" s="103"/>
      <c r="S115" s="103"/>
      <c r="T115" s="103"/>
      <c r="U115" s="103"/>
      <c r="V115" s="103"/>
      <c r="W115" s="103"/>
      <c r="X115" s="103"/>
      <c r="Y115" s="103"/>
    </row>
    <row r="116" spans="17:25" x14ac:dyDescent="0.25">
      <c r="Q116" s="103"/>
      <c r="R116" s="103"/>
      <c r="S116" s="103"/>
      <c r="T116" s="103"/>
      <c r="U116" s="103"/>
      <c r="V116" s="103"/>
      <c r="W116" s="103"/>
      <c r="X116" s="103"/>
      <c r="Y116" s="103"/>
    </row>
    <row r="117" spans="17:25" x14ac:dyDescent="0.25">
      <c r="Q117" s="103"/>
      <c r="R117" s="103"/>
      <c r="S117" s="103"/>
      <c r="T117" s="103"/>
      <c r="U117" s="103"/>
      <c r="V117" s="103"/>
      <c r="W117" s="103"/>
      <c r="X117" s="103"/>
      <c r="Y117" s="103"/>
    </row>
    <row r="118" spans="17:25" x14ac:dyDescent="0.25">
      <c r="Q118" s="103"/>
      <c r="R118" s="103"/>
      <c r="S118" s="103"/>
      <c r="T118" s="103"/>
      <c r="U118" s="103"/>
      <c r="V118" s="103"/>
      <c r="W118" s="103"/>
      <c r="X118" s="103"/>
      <c r="Y118" s="103"/>
    </row>
    <row r="119" spans="17:25" x14ac:dyDescent="0.25">
      <c r="Q119" s="103"/>
      <c r="R119" s="103"/>
      <c r="S119" s="103"/>
      <c r="T119" s="103"/>
      <c r="U119" s="103"/>
      <c r="V119" s="103"/>
      <c r="W119" s="103"/>
      <c r="X119" s="103"/>
      <c r="Y119" s="103"/>
    </row>
    <row r="120" spans="17:25" x14ac:dyDescent="0.25">
      <c r="Q120" s="103"/>
      <c r="R120" s="103"/>
      <c r="S120" s="103"/>
      <c r="T120" s="103"/>
      <c r="U120" s="103"/>
      <c r="V120" s="103"/>
      <c r="W120" s="103"/>
      <c r="X120" s="103"/>
      <c r="Y120" s="103"/>
    </row>
    <row r="121" spans="17:25" x14ac:dyDescent="0.25">
      <c r="Q121" s="103"/>
      <c r="R121" s="103"/>
      <c r="S121" s="103"/>
      <c r="T121" s="103"/>
      <c r="U121" s="103"/>
      <c r="V121" s="103"/>
      <c r="W121" s="103"/>
      <c r="X121" s="103"/>
      <c r="Y121" s="103"/>
    </row>
    <row r="122" spans="17:25" x14ac:dyDescent="0.25">
      <c r="Q122" s="103"/>
      <c r="R122" s="103"/>
      <c r="S122" s="103"/>
      <c r="T122" s="103"/>
      <c r="U122" s="103"/>
      <c r="V122" s="103"/>
      <c r="W122" s="103"/>
      <c r="X122" s="103"/>
      <c r="Y122" s="103"/>
    </row>
    <row r="123" spans="17:25" x14ac:dyDescent="0.25">
      <c r="Q123" s="103"/>
      <c r="R123" s="103"/>
      <c r="S123" s="103"/>
      <c r="T123" s="103"/>
      <c r="U123" s="103"/>
      <c r="V123" s="103"/>
      <c r="W123" s="103"/>
      <c r="X123" s="103"/>
      <c r="Y123" s="103"/>
    </row>
    <row r="124" spans="17:25" x14ac:dyDescent="0.25">
      <c r="Q124" s="103"/>
      <c r="R124" s="103"/>
      <c r="S124" s="103"/>
      <c r="T124" s="103"/>
      <c r="U124" s="103"/>
      <c r="V124" s="103"/>
      <c r="W124" s="103"/>
      <c r="X124" s="103"/>
      <c r="Y124" s="103"/>
    </row>
    <row r="125" spans="17:25" x14ac:dyDescent="0.25">
      <c r="Q125" s="103"/>
      <c r="R125" s="103"/>
      <c r="S125" s="103"/>
      <c r="T125" s="103"/>
      <c r="U125" s="103"/>
      <c r="V125" s="103"/>
      <c r="W125" s="103"/>
      <c r="X125" s="103"/>
      <c r="Y125" s="103"/>
    </row>
    <row r="126" spans="17:25" x14ac:dyDescent="0.25">
      <c r="Q126" s="103"/>
      <c r="R126" s="103"/>
      <c r="S126" s="103"/>
      <c r="T126" s="103"/>
      <c r="U126" s="103"/>
      <c r="V126" s="103"/>
      <c r="W126" s="103"/>
      <c r="X126" s="103"/>
      <c r="Y126" s="103"/>
    </row>
    <row r="127" spans="17:25" x14ac:dyDescent="0.25">
      <c r="Q127" s="103"/>
      <c r="R127" s="103"/>
      <c r="S127" s="103"/>
      <c r="T127" s="103"/>
      <c r="U127" s="103"/>
      <c r="V127" s="103"/>
      <c r="W127" s="103"/>
      <c r="X127" s="103"/>
      <c r="Y127" s="103"/>
    </row>
    <row r="128" spans="17:25" x14ac:dyDescent="0.25">
      <c r="Q128" s="103"/>
      <c r="R128" s="103"/>
      <c r="S128" s="103"/>
      <c r="T128" s="103"/>
      <c r="U128" s="103"/>
      <c r="V128" s="103"/>
      <c r="W128" s="103"/>
      <c r="X128" s="103"/>
      <c r="Y128" s="103"/>
    </row>
    <row r="129" spans="17:25" x14ac:dyDescent="0.25">
      <c r="Q129" s="103"/>
      <c r="R129" s="103"/>
      <c r="S129" s="103"/>
      <c r="T129" s="103"/>
      <c r="U129" s="103"/>
      <c r="V129" s="103"/>
      <c r="W129" s="103"/>
      <c r="X129" s="103"/>
      <c r="Y129" s="103"/>
    </row>
    <row r="130" spans="17:25" x14ac:dyDescent="0.25">
      <c r="Q130" s="103"/>
      <c r="R130" s="103"/>
      <c r="S130" s="103"/>
      <c r="T130" s="103"/>
      <c r="U130" s="103"/>
      <c r="V130" s="103"/>
      <c r="W130" s="103"/>
      <c r="X130" s="103"/>
      <c r="Y130" s="103"/>
    </row>
    <row r="131" spans="17:25" x14ac:dyDescent="0.25">
      <c r="Q131" s="103"/>
      <c r="R131" s="103"/>
      <c r="S131" s="103"/>
      <c r="T131" s="103"/>
      <c r="U131" s="103"/>
      <c r="V131" s="103"/>
      <c r="W131" s="103"/>
      <c r="X131" s="103"/>
      <c r="Y131" s="103"/>
    </row>
    <row r="132" spans="17:25" x14ac:dyDescent="0.25">
      <c r="Q132" s="103"/>
      <c r="R132" s="103"/>
      <c r="S132" s="103"/>
      <c r="T132" s="103"/>
      <c r="U132" s="103"/>
      <c r="V132" s="103"/>
      <c r="W132" s="103"/>
      <c r="X132" s="103"/>
      <c r="Y132" s="103"/>
    </row>
    <row r="133" spans="17:25" x14ac:dyDescent="0.25">
      <c r="Q133" s="103"/>
      <c r="R133" s="103"/>
      <c r="S133" s="103"/>
      <c r="T133" s="103"/>
      <c r="U133" s="103"/>
      <c r="V133" s="103"/>
      <c r="W133" s="103"/>
      <c r="X133" s="103"/>
      <c r="Y133" s="103"/>
    </row>
    <row r="134" spans="17:25" x14ac:dyDescent="0.25">
      <c r="Q134" s="103"/>
      <c r="R134" s="103"/>
      <c r="S134" s="103"/>
      <c r="T134" s="103"/>
      <c r="U134" s="103"/>
      <c r="V134" s="103"/>
      <c r="W134" s="103"/>
      <c r="X134" s="103"/>
      <c r="Y134" s="103"/>
    </row>
    <row r="135" spans="17:25" x14ac:dyDescent="0.25">
      <c r="Q135" s="103"/>
      <c r="R135" s="103"/>
      <c r="S135" s="103"/>
      <c r="T135" s="103"/>
      <c r="U135" s="103"/>
      <c r="V135" s="103"/>
      <c r="W135" s="103"/>
      <c r="X135" s="103"/>
      <c r="Y135" s="103"/>
    </row>
    <row r="136" spans="17:25" x14ac:dyDescent="0.25">
      <c r="Q136" s="103"/>
      <c r="R136" s="103"/>
      <c r="S136" s="103"/>
      <c r="T136" s="103"/>
      <c r="U136" s="103"/>
      <c r="V136" s="103"/>
      <c r="W136" s="103"/>
      <c r="X136" s="103"/>
      <c r="Y136" s="103"/>
    </row>
    <row r="137" spans="17:25" x14ac:dyDescent="0.25">
      <c r="Q137" s="103"/>
      <c r="R137" s="103"/>
      <c r="S137" s="103"/>
      <c r="T137" s="103"/>
      <c r="U137" s="103"/>
      <c r="V137" s="103"/>
      <c r="W137" s="103"/>
      <c r="X137" s="103"/>
      <c r="Y137" s="103"/>
    </row>
    <row r="138" spans="17:25" x14ac:dyDescent="0.25">
      <c r="Q138" s="103"/>
      <c r="R138" s="103"/>
      <c r="S138" s="103"/>
      <c r="T138" s="103"/>
      <c r="U138" s="103"/>
      <c r="V138" s="103"/>
      <c r="W138" s="103"/>
      <c r="X138" s="103"/>
      <c r="Y138" s="103"/>
    </row>
    <row r="139" spans="17:25" x14ac:dyDescent="0.25">
      <c r="Q139" s="103"/>
      <c r="R139" s="103"/>
      <c r="S139" s="103"/>
      <c r="T139" s="103"/>
      <c r="U139" s="103"/>
      <c r="V139" s="103"/>
      <c r="W139" s="103"/>
      <c r="X139" s="103"/>
      <c r="Y139" s="103"/>
    </row>
    <row r="140" spans="17:25" x14ac:dyDescent="0.25">
      <c r="Q140" s="103"/>
      <c r="R140" s="103"/>
      <c r="S140" s="103"/>
      <c r="T140" s="103"/>
      <c r="U140" s="103"/>
      <c r="V140" s="103"/>
      <c r="W140" s="103"/>
      <c r="X140" s="103"/>
      <c r="Y140" s="103"/>
    </row>
    <row r="141" spans="17:25" x14ac:dyDescent="0.25">
      <c r="Q141" s="103"/>
      <c r="R141" s="103"/>
      <c r="S141" s="103"/>
      <c r="T141" s="103"/>
      <c r="U141" s="103"/>
      <c r="V141" s="103"/>
      <c r="W141" s="103"/>
      <c r="X141" s="103"/>
      <c r="Y141" s="103"/>
    </row>
    <row r="142" spans="17:25" x14ac:dyDescent="0.25">
      <c r="Q142" s="103"/>
      <c r="R142" s="103"/>
      <c r="S142" s="103"/>
      <c r="T142" s="103"/>
      <c r="U142" s="103"/>
      <c r="V142" s="103"/>
      <c r="W142" s="103"/>
      <c r="X142" s="103"/>
      <c r="Y142" s="103"/>
    </row>
    <row r="143" spans="17:25" x14ac:dyDescent="0.25">
      <c r="Q143" s="103"/>
      <c r="R143" s="103"/>
      <c r="S143" s="103"/>
      <c r="T143" s="103"/>
      <c r="U143" s="103"/>
      <c r="V143" s="103"/>
      <c r="W143" s="103"/>
      <c r="X143" s="103"/>
      <c r="Y143" s="103"/>
    </row>
    <row r="144" spans="17:25" x14ac:dyDescent="0.25">
      <c r="Q144" s="103"/>
      <c r="R144" s="103"/>
      <c r="S144" s="103"/>
      <c r="T144" s="103"/>
      <c r="U144" s="103"/>
      <c r="V144" s="103"/>
      <c r="W144" s="103"/>
      <c r="X144" s="103"/>
      <c r="Y144" s="103"/>
    </row>
    <row r="145" spans="17:25" x14ac:dyDescent="0.25">
      <c r="Q145" s="103"/>
      <c r="R145" s="103"/>
      <c r="S145" s="103"/>
      <c r="T145" s="103"/>
      <c r="U145" s="103"/>
      <c r="V145" s="103"/>
      <c r="W145" s="103"/>
      <c r="X145" s="103"/>
      <c r="Y145" s="103"/>
    </row>
    <row r="146" spans="17:25" x14ac:dyDescent="0.25">
      <c r="Q146" s="103"/>
      <c r="R146" s="103"/>
      <c r="S146" s="103"/>
      <c r="T146" s="103"/>
      <c r="U146" s="103"/>
      <c r="V146" s="103"/>
      <c r="W146" s="103"/>
      <c r="X146" s="103"/>
      <c r="Y146" s="103"/>
    </row>
    <row r="147" spans="17:25" x14ac:dyDescent="0.25">
      <c r="Q147" s="103"/>
      <c r="R147" s="103"/>
      <c r="S147" s="103"/>
      <c r="T147" s="103"/>
      <c r="U147" s="103"/>
      <c r="V147" s="103"/>
      <c r="W147" s="103"/>
      <c r="X147" s="103"/>
      <c r="Y147" s="103"/>
    </row>
    <row r="148" spans="17:25" x14ac:dyDescent="0.25">
      <c r="Q148" s="103"/>
      <c r="R148" s="103"/>
      <c r="S148" s="103"/>
      <c r="T148" s="103"/>
      <c r="U148" s="103"/>
      <c r="V148" s="103"/>
      <c r="W148" s="103"/>
      <c r="X148" s="103"/>
      <c r="Y148" s="103"/>
    </row>
    <row r="149" spans="17:25" x14ac:dyDescent="0.25">
      <c r="Q149" s="103"/>
      <c r="R149" s="103"/>
      <c r="S149" s="103"/>
      <c r="T149" s="103"/>
      <c r="U149" s="103"/>
      <c r="V149" s="103"/>
      <c r="W149" s="103"/>
      <c r="X149" s="103"/>
      <c r="Y149" s="103"/>
    </row>
    <row r="150" spans="17:25" x14ac:dyDescent="0.25">
      <c r="Q150" s="103"/>
      <c r="R150" s="103"/>
      <c r="S150" s="103"/>
      <c r="T150" s="103"/>
      <c r="U150" s="103"/>
      <c r="V150" s="103"/>
      <c r="W150" s="103"/>
      <c r="X150" s="103"/>
      <c r="Y150" s="103"/>
    </row>
    <row r="151" spans="17:25" x14ac:dyDescent="0.25">
      <c r="Q151" s="103"/>
      <c r="R151" s="103"/>
      <c r="S151" s="103"/>
      <c r="T151" s="103"/>
      <c r="U151" s="103"/>
      <c r="V151" s="103"/>
      <c r="W151" s="103"/>
      <c r="X151" s="103"/>
      <c r="Y151" s="103"/>
    </row>
    <row r="152" spans="17:25" x14ac:dyDescent="0.25">
      <c r="Q152" s="103"/>
      <c r="R152" s="103"/>
      <c r="S152" s="103"/>
      <c r="T152" s="103"/>
      <c r="U152" s="103"/>
      <c r="V152" s="103"/>
      <c r="W152" s="103"/>
      <c r="X152" s="103"/>
      <c r="Y152" s="103"/>
    </row>
    <row r="153" spans="17:25" x14ac:dyDescent="0.25">
      <c r="Q153" s="103"/>
      <c r="R153" s="103"/>
      <c r="S153" s="103"/>
      <c r="T153" s="103"/>
      <c r="U153" s="103"/>
      <c r="V153" s="103"/>
      <c r="W153" s="103"/>
      <c r="X153" s="103"/>
      <c r="Y153" s="103"/>
    </row>
    <row r="154" spans="17:25" x14ac:dyDescent="0.25">
      <c r="Q154" s="103"/>
      <c r="R154" s="103"/>
      <c r="S154" s="103"/>
      <c r="T154" s="103"/>
      <c r="U154" s="103"/>
      <c r="V154" s="103"/>
      <c r="W154" s="103"/>
      <c r="X154" s="103"/>
      <c r="Y154" s="103"/>
    </row>
    <row r="155" spans="17:25" x14ac:dyDescent="0.25">
      <c r="Q155" s="103"/>
      <c r="R155" s="103"/>
      <c r="S155" s="103"/>
      <c r="T155" s="103"/>
      <c r="U155" s="103"/>
      <c r="V155" s="103"/>
      <c r="W155" s="103"/>
      <c r="X155" s="103"/>
      <c r="Y155" s="103"/>
    </row>
    <row r="156" spans="17:25" x14ac:dyDescent="0.25">
      <c r="Q156" s="103"/>
      <c r="R156" s="103"/>
      <c r="S156" s="103"/>
      <c r="T156" s="103"/>
      <c r="U156" s="103"/>
      <c r="V156" s="103"/>
      <c r="W156" s="103"/>
      <c r="X156" s="103"/>
      <c r="Y156" s="103"/>
    </row>
    <row r="157" spans="17:25" x14ac:dyDescent="0.25">
      <c r="Q157" s="103"/>
      <c r="R157" s="103"/>
      <c r="S157" s="103"/>
      <c r="T157" s="103"/>
      <c r="U157" s="103"/>
      <c r="V157" s="103"/>
      <c r="W157" s="103"/>
      <c r="X157" s="103"/>
      <c r="Y157" s="103"/>
    </row>
    <row r="158" spans="17:25" x14ac:dyDescent="0.25">
      <c r="Q158" s="103"/>
      <c r="R158" s="103"/>
      <c r="S158" s="103"/>
      <c r="T158" s="103"/>
      <c r="U158" s="103"/>
      <c r="V158" s="103"/>
      <c r="W158" s="103"/>
      <c r="X158" s="103"/>
      <c r="Y158" s="103"/>
    </row>
    <row r="159" spans="17:25" x14ac:dyDescent="0.25">
      <c r="Q159" s="103"/>
      <c r="R159" s="103"/>
      <c r="S159" s="103"/>
      <c r="T159" s="103"/>
      <c r="U159" s="103"/>
      <c r="V159" s="103"/>
      <c r="W159" s="103"/>
      <c r="X159" s="103"/>
      <c r="Y159" s="103"/>
    </row>
    <row r="160" spans="17:25" x14ac:dyDescent="0.25">
      <c r="Q160" s="103"/>
      <c r="R160" s="103"/>
      <c r="S160" s="103"/>
      <c r="T160" s="103"/>
      <c r="U160" s="103"/>
      <c r="V160" s="103"/>
      <c r="W160" s="103"/>
      <c r="X160" s="103"/>
      <c r="Y160" s="103"/>
    </row>
    <row r="161" spans="17:25" x14ac:dyDescent="0.25">
      <c r="Q161" s="103"/>
      <c r="R161" s="103"/>
      <c r="S161" s="103"/>
      <c r="T161" s="103"/>
      <c r="U161" s="103"/>
      <c r="V161" s="103"/>
      <c r="W161" s="103"/>
      <c r="X161" s="103"/>
      <c r="Y161" s="103"/>
    </row>
    <row r="162" spans="17:25" x14ac:dyDescent="0.25">
      <c r="Q162" s="103"/>
      <c r="R162" s="103"/>
      <c r="S162" s="103"/>
      <c r="T162" s="103"/>
      <c r="U162" s="103"/>
      <c r="V162" s="103"/>
      <c r="W162" s="103"/>
      <c r="X162" s="103"/>
      <c r="Y162" s="103"/>
    </row>
    <row r="163" spans="17:25" x14ac:dyDescent="0.25">
      <c r="Q163" s="103"/>
      <c r="R163" s="103"/>
      <c r="S163" s="103"/>
      <c r="T163" s="103"/>
      <c r="U163" s="103"/>
      <c r="V163" s="103"/>
      <c r="W163" s="103"/>
      <c r="X163" s="103"/>
      <c r="Y163" s="103"/>
    </row>
    <row r="164" spans="17:25" x14ac:dyDescent="0.25">
      <c r="Q164" s="103"/>
      <c r="R164" s="103"/>
      <c r="S164" s="103"/>
      <c r="T164" s="103"/>
      <c r="U164" s="103"/>
      <c r="V164" s="103"/>
      <c r="W164" s="103"/>
      <c r="X164" s="103"/>
      <c r="Y164" s="103"/>
    </row>
  </sheetData>
  <mergeCells count="204">
    <mergeCell ref="W29:W32"/>
    <mergeCell ref="X29:X32"/>
    <mergeCell ref="Y29:Y32"/>
    <mergeCell ref="Z29:Z32"/>
    <mergeCell ref="AA29:AA32"/>
    <mergeCell ref="D29:D32"/>
    <mergeCell ref="E29:E32"/>
    <mergeCell ref="F29:F32"/>
    <mergeCell ref="G29:G32"/>
    <mergeCell ref="H29:H32"/>
    <mergeCell ref="I29:I32"/>
    <mergeCell ref="J29:J30"/>
    <mergeCell ref="J31:J32"/>
    <mergeCell ref="E57:E60"/>
    <mergeCell ref="E61:E62"/>
    <mergeCell ref="Y65:Y72"/>
    <mergeCell ref="W65:W72"/>
    <mergeCell ref="X65:X72"/>
    <mergeCell ref="W63:W64"/>
    <mergeCell ref="X63:X64"/>
    <mergeCell ref="Y63:Y64"/>
    <mergeCell ref="W57:W60"/>
    <mergeCell ref="X57:X60"/>
    <mergeCell ref="Y57:Y60"/>
    <mergeCell ref="I61:I62"/>
    <mergeCell ref="C63:C72"/>
    <mergeCell ref="D63:D64"/>
    <mergeCell ref="F63:F64"/>
    <mergeCell ref="G63:G64"/>
    <mergeCell ref="Q76:U76"/>
    <mergeCell ref="I65:I72"/>
    <mergeCell ref="J65:J66"/>
    <mergeCell ref="V65:V72"/>
    <mergeCell ref="D65:D72"/>
    <mergeCell ref="F65:F72"/>
    <mergeCell ref="G65:G72"/>
    <mergeCell ref="H65:H72"/>
    <mergeCell ref="E63:E64"/>
    <mergeCell ref="J67:J68"/>
    <mergeCell ref="J71:J72"/>
    <mergeCell ref="H63:H64"/>
    <mergeCell ref="I63:I64"/>
    <mergeCell ref="J63:J64"/>
    <mergeCell ref="V63:V64"/>
    <mergeCell ref="E65:E72"/>
    <mergeCell ref="J69:J70"/>
    <mergeCell ref="D61:D62"/>
    <mergeCell ref="F61:F62"/>
    <mergeCell ref="G61:G62"/>
    <mergeCell ref="H61:H62"/>
    <mergeCell ref="AA57:AA60"/>
    <mergeCell ref="J59:J60"/>
    <mergeCell ref="H52:H56"/>
    <mergeCell ref="D57:D60"/>
    <mergeCell ref="F57:F60"/>
    <mergeCell ref="G57:G60"/>
    <mergeCell ref="H57:H60"/>
    <mergeCell ref="I57:I60"/>
    <mergeCell ref="J55:J56"/>
    <mergeCell ref="Z57:Z72"/>
    <mergeCell ref="J61:J62"/>
    <mergeCell ref="V61:V62"/>
    <mergeCell ref="W61:W62"/>
    <mergeCell ref="X61:X62"/>
    <mergeCell ref="Y61:Y62"/>
    <mergeCell ref="J57:J58"/>
    <mergeCell ref="V57:V60"/>
    <mergeCell ref="AA63:AA72"/>
    <mergeCell ref="AA52:AA56"/>
    <mergeCell ref="J51:J52"/>
    <mergeCell ref="AA25:AA28"/>
    <mergeCell ref="J27:J28"/>
    <mergeCell ref="C25:C44"/>
    <mergeCell ref="G39:G44"/>
    <mergeCell ref="H39:H44"/>
    <mergeCell ref="V33:V38"/>
    <mergeCell ref="W33:W38"/>
    <mergeCell ref="AA39:AA50"/>
    <mergeCell ref="J41:J42"/>
    <mergeCell ref="J43:J44"/>
    <mergeCell ref="C45:C62"/>
    <mergeCell ref="D45:D50"/>
    <mergeCell ref="F45:F50"/>
    <mergeCell ref="G45:G50"/>
    <mergeCell ref="H45:H50"/>
    <mergeCell ref="I39:I44"/>
    <mergeCell ref="V52:V56"/>
    <mergeCell ref="W52:W56"/>
    <mergeCell ref="X52:X56"/>
    <mergeCell ref="Y52:Y56"/>
    <mergeCell ref="Z52:Z56"/>
    <mergeCell ref="F52:F56"/>
    <mergeCell ref="G52:G56"/>
    <mergeCell ref="AA61:AA62"/>
    <mergeCell ref="Z33:Z34"/>
    <mergeCell ref="AA33:AA38"/>
    <mergeCell ref="J35:J36"/>
    <mergeCell ref="Z35:Z38"/>
    <mergeCell ref="D33:D44"/>
    <mergeCell ref="F33:F38"/>
    <mergeCell ref="G33:G38"/>
    <mergeCell ref="H33:H38"/>
    <mergeCell ref="I33:I38"/>
    <mergeCell ref="X33:X38"/>
    <mergeCell ref="Y33:Y38"/>
    <mergeCell ref="J33:J34"/>
    <mergeCell ref="J37:J38"/>
    <mergeCell ref="E33:E38"/>
    <mergeCell ref="E39:E44"/>
    <mergeCell ref="J39:J40"/>
    <mergeCell ref="V39:V44"/>
    <mergeCell ref="W39:W44"/>
    <mergeCell ref="X39:X44"/>
    <mergeCell ref="Y39:Y44"/>
    <mergeCell ref="Z39:Z50"/>
    <mergeCell ref="E45:E50"/>
    <mergeCell ref="I45:I50"/>
    <mergeCell ref="J45:J46"/>
    <mergeCell ref="B1:C1"/>
    <mergeCell ref="E1:AB1"/>
    <mergeCell ref="K2:L2"/>
    <mergeCell ref="Y3:Y6"/>
    <mergeCell ref="Z3:Z6"/>
    <mergeCell ref="AA3:AA6"/>
    <mergeCell ref="Y7:Y12"/>
    <mergeCell ref="J19:J20"/>
    <mergeCell ref="V19:V24"/>
    <mergeCell ref="W19:W24"/>
    <mergeCell ref="X19:X24"/>
    <mergeCell ref="Y19:Y24"/>
    <mergeCell ref="J21:J22"/>
    <mergeCell ref="J23:J24"/>
    <mergeCell ref="J11:J12"/>
    <mergeCell ref="J13:J14"/>
    <mergeCell ref="V13:V18"/>
    <mergeCell ref="W13:W18"/>
    <mergeCell ref="X13:X18"/>
    <mergeCell ref="Y13:Y18"/>
    <mergeCell ref="J15:J16"/>
    <mergeCell ref="J17:J18"/>
    <mergeCell ref="I7:I12"/>
    <mergeCell ref="G3:G6"/>
    <mergeCell ref="A3:A72"/>
    <mergeCell ref="B3:B72"/>
    <mergeCell ref="C3:C24"/>
    <mergeCell ref="D3:D6"/>
    <mergeCell ref="F3:F6"/>
    <mergeCell ref="AB3:AB72"/>
    <mergeCell ref="J5:J6"/>
    <mergeCell ref="J7:J8"/>
    <mergeCell ref="V7:V12"/>
    <mergeCell ref="W7:W12"/>
    <mergeCell ref="X7:X12"/>
    <mergeCell ref="Z7:Z24"/>
    <mergeCell ref="AA7:AA24"/>
    <mergeCell ref="J9:J10"/>
    <mergeCell ref="J3:J4"/>
    <mergeCell ref="V3:V6"/>
    <mergeCell ref="W3:W6"/>
    <mergeCell ref="X3:X6"/>
    <mergeCell ref="J25:J26"/>
    <mergeCell ref="V25:V28"/>
    <mergeCell ref="W25:W28"/>
    <mergeCell ref="X25:X28"/>
    <mergeCell ref="F39:F44"/>
    <mergeCell ref="Z25:Z28"/>
    <mergeCell ref="H3:H6"/>
    <mergeCell ref="I3:I6"/>
    <mergeCell ref="G13:G18"/>
    <mergeCell ref="H13:H18"/>
    <mergeCell ref="D7:D12"/>
    <mergeCell ref="F7:F12"/>
    <mergeCell ref="G7:G12"/>
    <mergeCell ref="H7:H12"/>
    <mergeCell ref="D13:D18"/>
    <mergeCell ref="F13:F18"/>
    <mergeCell ref="I13:I18"/>
    <mergeCell ref="E3:E6"/>
    <mergeCell ref="E7:E12"/>
    <mergeCell ref="E13:E18"/>
    <mergeCell ref="E51:E56"/>
    <mergeCell ref="D51:D56"/>
    <mergeCell ref="D19:D24"/>
    <mergeCell ref="F19:F24"/>
    <mergeCell ref="G19:G24"/>
    <mergeCell ref="H19:H24"/>
    <mergeCell ref="I19:I24"/>
    <mergeCell ref="Y25:Y28"/>
    <mergeCell ref="D25:D28"/>
    <mergeCell ref="F25:F28"/>
    <mergeCell ref="G25:G28"/>
    <mergeCell ref="H25:H28"/>
    <mergeCell ref="E19:E24"/>
    <mergeCell ref="E25:E28"/>
    <mergeCell ref="I25:I28"/>
    <mergeCell ref="J47:J48"/>
    <mergeCell ref="J49:J50"/>
    <mergeCell ref="J53:J54"/>
    <mergeCell ref="I52:I56"/>
    <mergeCell ref="V45:V50"/>
    <mergeCell ref="W45:W50"/>
    <mergeCell ref="X45:X50"/>
    <mergeCell ref="Y45:Y50"/>
    <mergeCell ref="V29:V32"/>
  </mergeCells>
  <conditionalFormatting sqref="Q78:T78">
    <cfRule type="iconSet" priority="1">
      <iconSet iconSet="3Symbols">
        <cfvo type="percent" val="0"/>
        <cfvo type="percent" val="33"/>
        <cfvo type="percent" val="67"/>
      </iconSet>
    </cfRule>
  </conditionalFormatting>
  <printOptions horizontalCentered="1" verticalCentered="1"/>
  <pageMargins left="0.39370078740157483" right="0.39370078740157483" top="0.74803149606299213" bottom="0.74803149606299213" header="0.31496062992125984" footer="0.31496062992125984"/>
  <pageSetup scale="4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BE204"/>
  <sheetViews>
    <sheetView zoomScale="60" zoomScaleNormal="60" workbookViewId="0">
      <pane xSplit="5" ySplit="2" topLeftCell="F58" activePane="bottomRight" state="frozen"/>
      <selection pane="topRight" activeCell="F1" sqref="F1"/>
      <selection pane="bottomLeft" activeCell="A3" sqref="A3"/>
      <selection pane="bottomRight" activeCell="F66" sqref="F66"/>
    </sheetView>
  </sheetViews>
  <sheetFormatPr baseColWidth="10" defaultColWidth="8.42578125" defaultRowHeight="15.75" customHeight="1" outlineLevelCol="1" x14ac:dyDescent="0.2"/>
  <cols>
    <col min="1" max="1" width="25.42578125" style="7" customWidth="1"/>
    <col min="2" max="2" width="42.5703125" style="8" customWidth="1" outlineLevel="1"/>
    <col min="3" max="3" width="28.7109375" style="8" customWidth="1" outlineLevel="1"/>
    <col min="4" max="4" width="32.140625" style="8" customWidth="1" outlineLevel="1"/>
    <col min="5" max="5" width="30.28515625" style="9" customWidth="1"/>
    <col min="6" max="6" width="17.28515625" style="9" customWidth="1"/>
    <col min="7" max="7" width="23.7109375" style="9" customWidth="1"/>
    <col min="8" max="8" width="24.28515625" style="17" customWidth="1"/>
    <col min="9" max="9" width="14.85546875" style="17" customWidth="1"/>
    <col min="10" max="10" width="53.5703125" style="40" customWidth="1"/>
    <col min="11" max="11" width="8.42578125" style="38"/>
    <col min="12" max="12" width="8.42578125" style="9"/>
    <col min="13" max="13" width="13.42578125" style="8" customWidth="1"/>
    <col min="14" max="14" width="12" style="8" customWidth="1"/>
    <col min="15" max="15" width="12.28515625" style="8" customWidth="1"/>
    <col min="16" max="16" width="12.42578125" style="8" customWidth="1"/>
    <col min="17" max="17" width="10" style="8" customWidth="1"/>
    <col min="18" max="18" width="10.28515625" style="8" bestFit="1" customWidth="1"/>
    <col min="19" max="25" width="10" style="8" customWidth="1"/>
    <col min="26" max="26" width="12.7109375" style="22" customWidth="1"/>
    <col min="27" max="27" width="14.42578125" style="22" customWidth="1"/>
    <col min="28" max="28" width="9" style="22" customWidth="1"/>
    <col min="29" max="57" width="8.42578125" style="22"/>
    <col min="58" max="16384" width="8.42578125" style="7"/>
  </cols>
  <sheetData>
    <row r="1" spans="1:57" s="14" customFormat="1" ht="39" customHeight="1" x14ac:dyDescent="0.25">
      <c r="A1" s="52" t="s">
        <v>0</v>
      </c>
      <c r="B1" s="663" t="s">
        <v>1</v>
      </c>
      <c r="C1" s="663"/>
      <c r="D1" s="52" t="s">
        <v>52</v>
      </c>
      <c r="E1" s="825">
        <v>2024</v>
      </c>
      <c r="F1" s="826"/>
      <c r="G1" s="826"/>
      <c r="H1" s="826"/>
      <c r="I1" s="826"/>
      <c r="J1" s="826"/>
      <c r="K1" s="826"/>
      <c r="L1" s="826"/>
      <c r="M1" s="826"/>
      <c r="N1" s="826"/>
      <c r="O1" s="826"/>
      <c r="P1" s="826"/>
      <c r="Q1" s="826"/>
      <c r="R1" s="826"/>
      <c r="S1" s="826"/>
      <c r="T1" s="826"/>
      <c r="U1" s="826"/>
      <c r="V1" s="826"/>
      <c r="W1" s="826"/>
      <c r="X1" s="826"/>
      <c r="Y1" s="826"/>
      <c r="Z1" s="826"/>
      <c r="AA1" s="826"/>
      <c r="AB1" s="826"/>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row>
    <row r="2" spans="1:57" ht="64.150000000000006" customHeight="1" x14ac:dyDescent="0.2">
      <c r="A2" s="12" t="s">
        <v>3</v>
      </c>
      <c r="B2" s="15" t="s">
        <v>4</v>
      </c>
      <c r="C2" s="15" t="s">
        <v>92</v>
      </c>
      <c r="D2" s="36" t="s">
        <v>6</v>
      </c>
      <c r="E2" s="51" t="s">
        <v>552</v>
      </c>
      <c r="F2" s="201" t="s">
        <v>94</v>
      </c>
      <c r="G2" s="51" t="s">
        <v>8</v>
      </c>
      <c r="H2" s="51" t="s">
        <v>9</v>
      </c>
      <c r="I2" s="51" t="s">
        <v>10</v>
      </c>
      <c r="J2" s="51" t="s">
        <v>11</v>
      </c>
      <c r="K2" s="285" t="s">
        <v>12</v>
      </c>
      <c r="L2" s="24">
        <v>45352</v>
      </c>
      <c r="M2" s="24">
        <v>45444</v>
      </c>
      <c r="N2" s="24">
        <v>45536</v>
      </c>
      <c r="O2" s="24">
        <v>45627</v>
      </c>
      <c r="P2" s="136" t="s">
        <v>13</v>
      </c>
      <c r="Q2" s="136" t="s">
        <v>14</v>
      </c>
      <c r="R2" s="136" t="s">
        <v>15</v>
      </c>
      <c r="S2" s="136" t="s">
        <v>16</v>
      </c>
      <c r="T2" s="136" t="s">
        <v>17</v>
      </c>
      <c r="U2" s="136" t="s">
        <v>18</v>
      </c>
      <c r="V2" s="136" t="s">
        <v>19</v>
      </c>
      <c r="W2" s="136" t="s">
        <v>20</v>
      </c>
      <c r="X2" s="136" t="s">
        <v>21</v>
      </c>
      <c r="Y2" s="92" t="s">
        <v>54</v>
      </c>
      <c r="Z2" s="93" t="s">
        <v>23</v>
      </c>
      <c r="AA2" s="102" t="s">
        <v>24</v>
      </c>
      <c r="AB2" s="263" t="s">
        <v>557</v>
      </c>
      <c r="BE2" s="7"/>
    </row>
    <row r="3" spans="1:57" ht="40.15" customHeight="1" x14ac:dyDescent="0.2">
      <c r="A3" s="817" t="s">
        <v>189</v>
      </c>
      <c r="B3" s="818" t="s">
        <v>190</v>
      </c>
      <c r="C3" s="797" t="s">
        <v>191</v>
      </c>
      <c r="D3" s="769" t="s">
        <v>192</v>
      </c>
      <c r="E3" s="819" t="s">
        <v>570</v>
      </c>
      <c r="F3" s="782">
        <v>71</v>
      </c>
      <c r="G3" s="785" t="s">
        <v>757</v>
      </c>
      <c r="H3" s="820" t="s">
        <v>758</v>
      </c>
      <c r="I3" s="820"/>
      <c r="J3" s="773" t="s">
        <v>775</v>
      </c>
      <c r="K3" s="178">
        <v>0.4</v>
      </c>
      <c r="L3" s="54" t="s">
        <v>30</v>
      </c>
      <c r="M3" s="6">
        <v>0</v>
      </c>
      <c r="N3" s="6">
        <v>1</v>
      </c>
      <c r="O3" s="6">
        <v>1</v>
      </c>
      <c r="P3" s="6">
        <v>1</v>
      </c>
      <c r="Q3" s="6">
        <f>+SUM(M3:M3)*K3</f>
        <v>0</v>
      </c>
      <c r="R3" s="6">
        <f>+SUM(N3:N3)*K3</f>
        <v>0.4</v>
      </c>
      <c r="S3" s="6">
        <f>+SUM(O3:O3)*K3</f>
        <v>0.4</v>
      </c>
      <c r="T3" s="6">
        <f>+SUM(P3:P3)*K3</f>
        <v>0.4</v>
      </c>
      <c r="U3" s="137">
        <f>+MAX(Q3:T3)</f>
        <v>0.4</v>
      </c>
      <c r="V3" s="378">
        <f>+Q4+Q6+Q8</f>
        <v>0</v>
      </c>
      <c r="W3" s="378">
        <f>+R4+R6+R8</f>
        <v>0</v>
      </c>
      <c r="X3" s="378">
        <f>+S4+S6+S8</f>
        <v>0</v>
      </c>
      <c r="Y3" s="378">
        <f>+T4+T6+T8</f>
        <v>0</v>
      </c>
      <c r="Z3" s="470" t="s">
        <v>193</v>
      </c>
      <c r="AA3" s="805"/>
      <c r="AB3" s="827"/>
    </row>
    <row r="4" spans="1:57" ht="27.6" customHeight="1" x14ac:dyDescent="0.2">
      <c r="A4" s="817"/>
      <c r="B4" s="818"/>
      <c r="C4" s="798"/>
      <c r="D4" s="769"/>
      <c r="E4" s="819"/>
      <c r="F4" s="783"/>
      <c r="G4" s="786"/>
      <c r="H4" s="820"/>
      <c r="I4" s="820"/>
      <c r="J4" s="773"/>
      <c r="K4" s="179">
        <v>0.4</v>
      </c>
      <c r="L4" s="180" t="s">
        <v>33</v>
      </c>
      <c r="M4" s="11">
        <v>0</v>
      </c>
      <c r="N4" s="11">
        <v>0</v>
      </c>
      <c r="O4" s="11">
        <v>0</v>
      </c>
      <c r="P4" s="11">
        <v>0</v>
      </c>
      <c r="Q4" s="153">
        <f>+SUM(M4:M4)*K4</f>
        <v>0</v>
      </c>
      <c r="R4" s="153">
        <f t="shared" ref="R4:R64" si="0">+SUM(N4:N4)*K4</f>
        <v>0</v>
      </c>
      <c r="S4" s="153">
        <f t="shared" ref="S4:S64" si="1">+SUM(O4:O4)*K4</f>
        <v>0</v>
      </c>
      <c r="T4" s="153">
        <f t="shared" ref="T4:T64" si="2">+SUM(P4:P4)*K4</f>
        <v>0</v>
      </c>
      <c r="U4" s="154">
        <f t="shared" ref="U4:U64" si="3">+MAX(Q4:T4)</f>
        <v>0</v>
      </c>
      <c r="V4" s="358"/>
      <c r="W4" s="358"/>
      <c r="X4" s="358"/>
      <c r="Y4" s="358"/>
      <c r="Z4" s="361"/>
      <c r="AA4" s="806"/>
      <c r="AB4" s="508"/>
    </row>
    <row r="5" spans="1:57" ht="40.15" customHeight="1" x14ac:dyDescent="0.2">
      <c r="A5" s="817"/>
      <c r="B5" s="818"/>
      <c r="C5" s="798"/>
      <c r="D5" s="769"/>
      <c r="E5" s="819"/>
      <c r="F5" s="783"/>
      <c r="G5" s="786"/>
      <c r="H5" s="820"/>
      <c r="I5" s="820"/>
      <c r="J5" s="773" t="s">
        <v>755</v>
      </c>
      <c r="K5" s="178">
        <v>0.4</v>
      </c>
      <c r="L5" s="54" t="s">
        <v>30</v>
      </c>
      <c r="M5" s="6">
        <v>0</v>
      </c>
      <c r="N5" s="6">
        <v>0</v>
      </c>
      <c r="O5" s="6">
        <v>1</v>
      </c>
      <c r="P5" s="6">
        <v>1</v>
      </c>
      <c r="Q5" s="6">
        <f t="shared" ref="Q5:Q64" si="4">+SUM(M5:M5)*K5</f>
        <v>0</v>
      </c>
      <c r="R5" s="6">
        <f t="shared" si="0"/>
        <v>0</v>
      </c>
      <c r="S5" s="6">
        <f t="shared" si="1"/>
        <v>0.4</v>
      </c>
      <c r="T5" s="6">
        <f t="shared" si="2"/>
        <v>0.4</v>
      </c>
      <c r="U5" s="137">
        <f t="shared" si="3"/>
        <v>0.4</v>
      </c>
      <c r="V5" s="358"/>
      <c r="W5" s="358"/>
      <c r="X5" s="358"/>
      <c r="Y5" s="358"/>
      <c r="Z5" s="361"/>
      <c r="AA5" s="806"/>
      <c r="AB5" s="508"/>
    </row>
    <row r="6" spans="1:57" ht="41.45" customHeight="1" x14ac:dyDescent="0.2">
      <c r="A6" s="817"/>
      <c r="B6" s="818"/>
      <c r="C6" s="798"/>
      <c r="D6" s="769"/>
      <c r="E6" s="819"/>
      <c r="F6" s="783"/>
      <c r="G6" s="786"/>
      <c r="H6" s="820"/>
      <c r="I6" s="820"/>
      <c r="J6" s="773"/>
      <c r="K6" s="179">
        <v>0.4</v>
      </c>
      <c r="L6" s="180" t="s">
        <v>33</v>
      </c>
      <c r="M6" s="11">
        <v>0</v>
      </c>
      <c r="N6" s="11">
        <v>0</v>
      </c>
      <c r="O6" s="11">
        <v>0</v>
      </c>
      <c r="P6" s="11">
        <v>0</v>
      </c>
      <c r="Q6" s="153">
        <f t="shared" si="4"/>
        <v>0</v>
      </c>
      <c r="R6" s="153">
        <f t="shared" si="0"/>
        <v>0</v>
      </c>
      <c r="S6" s="153">
        <f t="shared" si="1"/>
        <v>0</v>
      </c>
      <c r="T6" s="153">
        <f t="shared" si="2"/>
        <v>0</v>
      </c>
      <c r="U6" s="154">
        <f t="shared" si="3"/>
        <v>0</v>
      </c>
      <c r="V6" s="358"/>
      <c r="W6" s="358"/>
      <c r="X6" s="358"/>
      <c r="Y6" s="358"/>
      <c r="Z6" s="361"/>
      <c r="AA6" s="806"/>
      <c r="AB6" s="508"/>
    </row>
    <row r="7" spans="1:57" ht="41.45" customHeight="1" x14ac:dyDescent="0.2">
      <c r="A7" s="817"/>
      <c r="B7" s="818"/>
      <c r="C7" s="798"/>
      <c r="D7" s="769"/>
      <c r="E7" s="819"/>
      <c r="F7" s="783"/>
      <c r="G7" s="786"/>
      <c r="H7" s="820"/>
      <c r="I7" s="820"/>
      <c r="J7" s="773" t="s">
        <v>756</v>
      </c>
      <c r="K7" s="178">
        <v>0.2</v>
      </c>
      <c r="L7" s="54" t="s">
        <v>30</v>
      </c>
      <c r="M7" s="6">
        <v>0</v>
      </c>
      <c r="N7" s="6">
        <v>0</v>
      </c>
      <c r="O7" s="6">
        <v>0</v>
      </c>
      <c r="P7" s="6">
        <v>1</v>
      </c>
      <c r="Q7" s="6">
        <f t="shared" si="4"/>
        <v>0</v>
      </c>
      <c r="R7" s="6">
        <f t="shared" si="0"/>
        <v>0</v>
      </c>
      <c r="S7" s="6">
        <f t="shared" si="1"/>
        <v>0</v>
      </c>
      <c r="T7" s="6">
        <f t="shared" si="2"/>
        <v>0.2</v>
      </c>
      <c r="U7" s="137">
        <f t="shared" si="3"/>
        <v>0.2</v>
      </c>
      <c r="V7" s="358"/>
      <c r="W7" s="358"/>
      <c r="X7" s="358"/>
      <c r="Y7" s="358"/>
      <c r="Z7" s="361"/>
      <c r="AA7" s="806"/>
      <c r="AB7" s="508"/>
    </row>
    <row r="8" spans="1:57" ht="42" customHeight="1" x14ac:dyDescent="0.2">
      <c r="A8" s="817"/>
      <c r="B8" s="818"/>
      <c r="C8" s="798"/>
      <c r="D8" s="769"/>
      <c r="E8" s="819"/>
      <c r="F8" s="784"/>
      <c r="G8" s="787"/>
      <c r="H8" s="820"/>
      <c r="I8" s="820"/>
      <c r="J8" s="773"/>
      <c r="K8" s="179">
        <v>0.2</v>
      </c>
      <c r="L8" s="180" t="s">
        <v>33</v>
      </c>
      <c r="M8" s="11">
        <v>0</v>
      </c>
      <c r="N8" s="11">
        <v>0</v>
      </c>
      <c r="O8" s="11">
        <v>0</v>
      </c>
      <c r="P8" s="11">
        <v>0</v>
      </c>
      <c r="Q8" s="153">
        <f t="shared" si="4"/>
        <v>0</v>
      </c>
      <c r="R8" s="153">
        <f t="shared" si="0"/>
        <v>0</v>
      </c>
      <c r="S8" s="153">
        <f t="shared" si="1"/>
        <v>0</v>
      </c>
      <c r="T8" s="153">
        <f t="shared" si="2"/>
        <v>0</v>
      </c>
      <c r="U8" s="154">
        <f t="shared" si="3"/>
        <v>0</v>
      </c>
      <c r="V8" s="359"/>
      <c r="W8" s="359"/>
      <c r="X8" s="359"/>
      <c r="Y8" s="359"/>
      <c r="Z8" s="361"/>
      <c r="AA8" s="807"/>
      <c r="AB8" s="508"/>
    </row>
    <row r="9" spans="1:57" ht="40.15" customHeight="1" x14ac:dyDescent="0.2">
      <c r="A9" s="817"/>
      <c r="B9" s="818"/>
      <c r="C9" s="798"/>
      <c r="D9" s="774" t="s">
        <v>962</v>
      </c>
      <c r="E9" s="779" t="s">
        <v>920</v>
      </c>
      <c r="F9" s="782">
        <v>72</v>
      </c>
      <c r="G9" s="785" t="s">
        <v>576</v>
      </c>
      <c r="H9" s="788" t="s">
        <v>205</v>
      </c>
      <c r="I9" s="782"/>
      <c r="J9" s="773" t="s">
        <v>572</v>
      </c>
      <c r="K9" s="268">
        <v>0.25</v>
      </c>
      <c r="L9" s="54" t="s">
        <v>30</v>
      </c>
      <c r="M9" s="6">
        <v>0.1</v>
      </c>
      <c r="N9" s="6">
        <v>0.4</v>
      </c>
      <c r="O9" s="6">
        <v>0.7</v>
      </c>
      <c r="P9" s="6">
        <v>1</v>
      </c>
      <c r="Q9" s="6">
        <f t="shared" ref="Q9:Q16" si="5">+SUM(M9:M9)*K9</f>
        <v>2.5000000000000001E-2</v>
      </c>
      <c r="R9" s="6">
        <f t="shared" ref="R9:R32" si="6">+SUM(N9:N9)*K9</f>
        <v>0.1</v>
      </c>
      <c r="S9" s="6">
        <f t="shared" si="1"/>
        <v>0.17499999999999999</v>
      </c>
      <c r="T9" s="6">
        <f t="shared" si="2"/>
        <v>0.25</v>
      </c>
      <c r="U9" s="137">
        <f t="shared" si="3"/>
        <v>0.25</v>
      </c>
      <c r="V9" s="378">
        <v>0</v>
      </c>
      <c r="W9" s="378">
        <v>0</v>
      </c>
      <c r="X9" s="378">
        <v>0</v>
      </c>
      <c r="Y9" s="378">
        <v>0</v>
      </c>
      <c r="Z9" s="776" t="s">
        <v>67</v>
      </c>
      <c r="AA9" s="318"/>
      <c r="AB9" s="508"/>
    </row>
    <row r="10" spans="1:57" ht="31.9" customHeight="1" x14ac:dyDescent="0.2">
      <c r="A10" s="817"/>
      <c r="B10" s="818"/>
      <c r="C10" s="798"/>
      <c r="D10" s="775"/>
      <c r="E10" s="780"/>
      <c r="F10" s="783"/>
      <c r="G10" s="786"/>
      <c r="H10" s="789"/>
      <c r="I10" s="783"/>
      <c r="J10" s="773"/>
      <c r="K10" s="179">
        <v>0.25</v>
      </c>
      <c r="L10" s="180" t="s">
        <v>33</v>
      </c>
      <c r="M10" s="11">
        <v>0</v>
      </c>
      <c r="N10" s="11">
        <v>0</v>
      </c>
      <c r="O10" s="11">
        <v>0</v>
      </c>
      <c r="P10" s="11">
        <v>0</v>
      </c>
      <c r="Q10" s="153">
        <f t="shared" si="5"/>
        <v>0</v>
      </c>
      <c r="R10" s="153">
        <f t="shared" si="6"/>
        <v>0</v>
      </c>
      <c r="S10" s="153">
        <f t="shared" si="1"/>
        <v>0</v>
      </c>
      <c r="T10" s="153">
        <f t="shared" si="2"/>
        <v>0</v>
      </c>
      <c r="U10" s="154">
        <f t="shared" si="3"/>
        <v>0</v>
      </c>
      <c r="V10" s="358"/>
      <c r="W10" s="358"/>
      <c r="X10" s="358"/>
      <c r="Y10" s="358"/>
      <c r="Z10" s="777"/>
      <c r="AA10" s="318"/>
      <c r="AB10" s="508"/>
    </row>
    <row r="11" spans="1:57" ht="31.9" customHeight="1" x14ac:dyDescent="0.2">
      <c r="A11" s="817"/>
      <c r="B11" s="818"/>
      <c r="C11" s="798"/>
      <c r="D11" s="775"/>
      <c r="E11" s="780"/>
      <c r="F11" s="783"/>
      <c r="G11" s="786"/>
      <c r="H11" s="789"/>
      <c r="I11" s="783"/>
      <c r="J11" s="773" t="s">
        <v>573</v>
      </c>
      <c r="K11" s="268">
        <v>0.25</v>
      </c>
      <c r="L11" s="54" t="s">
        <v>30</v>
      </c>
      <c r="M11" s="6">
        <v>0.15</v>
      </c>
      <c r="N11" s="6">
        <v>0.3</v>
      </c>
      <c r="O11" s="6">
        <v>0.65</v>
      </c>
      <c r="P11" s="6">
        <v>1</v>
      </c>
      <c r="Q11" s="6">
        <f t="shared" si="5"/>
        <v>3.7499999999999999E-2</v>
      </c>
      <c r="R11" s="6">
        <f t="shared" si="6"/>
        <v>7.4999999999999997E-2</v>
      </c>
      <c r="S11" s="6">
        <f t="shared" si="1"/>
        <v>0.16250000000000001</v>
      </c>
      <c r="T11" s="6">
        <f t="shared" si="2"/>
        <v>0.25</v>
      </c>
      <c r="U11" s="137">
        <f t="shared" si="3"/>
        <v>0.25</v>
      </c>
      <c r="V11" s="358"/>
      <c r="W11" s="358"/>
      <c r="X11" s="358"/>
      <c r="Y11" s="358"/>
      <c r="Z11" s="777"/>
      <c r="AA11" s="318"/>
      <c r="AB11" s="508"/>
    </row>
    <row r="12" spans="1:57" ht="22.9" customHeight="1" x14ac:dyDescent="0.2">
      <c r="A12" s="817"/>
      <c r="B12" s="818"/>
      <c r="C12" s="798"/>
      <c r="D12" s="775"/>
      <c r="E12" s="780"/>
      <c r="F12" s="783"/>
      <c r="G12" s="786"/>
      <c r="H12" s="789"/>
      <c r="I12" s="783"/>
      <c r="J12" s="773"/>
      <c r="K12" s="179">
        <v>0.25</v>
      </c>
      <c r="L12" s="180" t="s">
        <v>33</v>
      </c>
      <c r="M12" s="11">
        <v>0</v>
      </c>
      <c r="N12" s="11">
        <v>0</v>
      </c>
      <c r="O12" s="11">
        <v>0</v>
      </c>
      <c r="P12" s="11">
        <v>0</v>
      </c>
      <c r="Q12" s="153">
        <f t="shared" si="5"/>
        <v>0</v>
      </c>
      <c r="R12" s="153">
        <f t="shared" si="6"/>
        <v>0</v>
      </c>
      <c r="S12" s="153">
        <f t="shared" si="1"/>
        <v>0</v>
      </c>
      <c r="T12" s="153">
        <f t="shared" si="2"/>
        <v>0</v>
      </c>
      <c r="U12" s="154">
        <f t="shared" si="3"/>
        <v>0</v>
      </c>
      <c r="V12" s="358"/>
      <c r="W12" s="358"/>
      <c r="X12" s="358"/>
      <c r="Y12" s="358"/>
      <c r="Z12" s="777"/>
      <c r="AA12" s="318"/>
      <c r="AB12" s="508"/>
    </row>
    <row r="13" spans="1:57" ht="31.15" customHeight="1" x14ac:dyDescent="0.2">
      <c r="A13" s="817"/>
      <c r="B13" s="818"/>
      <c r="C13" s="798"/>
      <c r="D13" s="775"/>
      <c r="E13" s="780"/>
      <c r="F13" s="783"/>
      <c r="G13" s="786"/>
      <c r="H13" s="789"/>
      <c r="I13" s="783"/>
      <c r="J13" s="773" t="s">
        <v>574</v>
      </c>
      <c r="K13" s="268">
        <v>0.25</v>
      </c>
      <c r="L13" s="13" t="s">
        <v>30</v>
      </c>
      <c r="M13" s="41">
        <v>0.3</v>
      </c>
      <c r="N13" s="42">
        <v>1</v>
      </c>
      <c r="O13" s="42">
        <v>1</v>
      </c>
      <c r="P13" s="42">
        <v>1</v>
      </c>
      <c r="Q13" s="6">
        <f t="shared" si="5"/>
        <v>7.4999999999999997E-2</v>
      </c>
      <c r="R13" s="6">
        <f t="shared" si="6"/>
        <v>0.25</v>
      </c>
      <c r="S13" s="6">
        <f t="shared" si="1"/>
        <v>0.25</v>
      </c>
      <c r="T13" s="6">
        <f t="shared" si="2"/>
        <v>0.25</v>
      </c>
      <c r="U13" s="137">
        <f t="shared" si="3"/>
        <v>0.25</v>
      </c>
      <c r="V13" s="358"/>
      <c r="W13" s="358"/>
      <c r="X13" s="358"/>
      <c r="Y13" s="358"/>
      <c r="Z13" s="777"/>
      <c r="AA13" s="318"/>
      <c r="AB13" s="508"/>
    </row>
    <row r="14" spans="1:57" ht="31.9" customHeight="1" x14ac:dyDescent="0.2">
      <c r="A14" s="817"/>
      <c r="B14" s="818"/>
      <c r="C14" s="798"/>
      <c r="D14" s="775"/>
      <c r="E14" s="780"/>
      <c r="F14" s="783"/>
      <c r="G14" s="786"/>
      <c r="H14" s="789"/>
      <c r="I14" s="783"/>
      <c r="J14" s="773"/>
      <c r="K14" s="179">
        <v>0.25</v>
      </c>
      <c r="L14" s="180" t="s">
        <v>33</v>
      </c>
      <c r="M14" s="11">
        <v>0</v>
      </c>
      <c r="N14" s="11">
        <v>0</v>
      </c>
      <c r="O14" s="11">
        <v>0</v>
      </c>
      <c r="P14" s="11">
        <v>0</v>
      </c>
      <c r="Q14" s="153">
        <f t="shared" si="5"/>
        <v>0</v>
      </c>
      <c r="R14" s="153">
        <f t="shared" si="6"/>
        <v>0</v>
      </c>
      <c r="S14" s="153">
        <f t="shared" si="1"/>
        <v>0</v>
      </c>
      <c r="T14" s="153">
        <f t="shared" si="2"/>
        <v>0</v>
      </c>
      <c r="U14" s="154">
        <f t="shared" si="3"/>
        <v>0</v>
      </c>
      <c r="V14" s="358"/>
      <c r="W14" s="358"/>
      <c r="X14" s="358"/>
      <c r="Y14" s="358"/>
      <c r="Z14" s="777"/>
      <c r="AA14" s="318"/>
      <c r="AB14" s="508"/>
    </row>
    <row r="15" spans="1:57" ht="31.9" customHeight="1" x14ac:dyDescent="0.2">
      <c r="A15" s="817"/>
      <c r="B15" s="818"/>
      <c r="C15" s="798"/>
      <c r="D15" s="775"/>
      <c r="E15" s="780"/>
      <c r="F15" s="783"/>
      <c r="G15" s="786"/>
      <c r="H15" s="789"/>
      <c r="I15" s="783"/>
      <c r="J15" s="773" t="s">
        <v>575</v>
      </c>
      <c r="K15" s="268">
        <v>0.25</v>
      </c>
      <c r="L15" s="54" t="s">
        <v>30</v>
      </c>
      <c r="M15" s="6">
        <v>0.2</v>
      </c>
      <c r="N15" s="6">
        <v>0.4</v>
      </c>
      <c r="O15" s="6">
        <v>0.7</v>
      </c>
      <c r="P15" s="6">
        <v>1</v>
      </c>
      <c r="Q15" s="6">
        <f t="shared" si="5"/>
        <v>0.05</v>
      </c>
      <c r="R15" s="6">
        <f t="shared" si="6"/>
        <v>0.1</v>
      </c>
      <c r="S15" s="6">
        <f t="shared" si="1"/>
        <v>0.17499999999999999</v>
      </c>
      <c r="T15" s="6">
        <f t="shared" si="2"/>
        <v>0.25</v>
      </c>
      <c r="U15" s="137">
        <f t="shared" si="3"/>
        <v>0.25</v>
      </c>
      <c r="V15" s="358"/>
      <c r="W15" s="358"/>
      <c r="X15" s="358"/>
      <c r="Y15" s="358"/>
      <c r="Z15" s="777"/>
      <c r="AA15" s="318"/>
      <c r="AB15" s="508"/>
    </row>
    <row r="16" spans="1:57" ht="30.6" customHeight="1" x14ac:dyDescent="0.2">
      <c r="A16" s="817"/>
      <c r="B16" s="818"/>
      <c r="C16" s="798"/>
      <c r="D16" s="775"/>
      <c r="E16" s="781"/>
      <c r="F16" s="784"/>
      <c r="G16" s="787"/>
      <c r="H16" s="790"/>
      <c r="I16" s="784"/>
      <c r="J16" s="773"/>
      <c r="K16" s="179">
        <v>0.25</v>
      </c>
      <c r="L16" s="180" t="s">
        <v>33</v>
      </c>
      <c r="M16" s="11">
        <v>0</v>
      </c>
      <c r="N16" s="11">
        <v>0</v>
      </c>
      <c r="O16" s="11">
        <v>0</v>
      </c>
      <c r="P16" s="11">
        <v>0</v>
      </c>
      <c r="Q16" s="153">
        <f t="shared" si="5"/>
        <v>0</v>
      </c>
      <c r="R16" s="153">
        <f t="shared" si="6"/>
        <v>0</v>
      </c>
      <c r="S16" s="153">
        <f t="shared" si="1"/>
        <v>0</v>
      </c>
      <c r="T16" s="153">
        <f t="shared" si="2"/>
        <v>0</v>
      </c>
      <c r="U16" s="154">
        <f t="shared" si="3"/>
        <v>0</v>
      </c>
      <c r="V16" s="359"/>
      <c r="W16" s="359"/>
      <c r="X16" s="359"/>
      <c r="Y16" s="359"/>
      <c r="Z16" s="778"/>
      <c r="AA16" s="318"/>
      <c r="AB16" s="508"/>
    </row>
    <row r="17" spans="1:28" ht="30" customHeight="1" x14ac:dyDescent="0.2">
      <c r="A17" s="817"/>
      <c r="B17" s="818"/>
      <c r="C17" s="798"/>
      <c r="D17" s="775"/>
      <c r="E17" s="501" t="s">
        <v>926</v>
      </c>
      <c r="F17" s="521">
        <v>73</v>
      </c>
      <c r="G17" s="499" t="s">
        <v>927</v>
      </c>
      <c r="H17" s="499" t="s">
        <v>928</v>
      </c>
      <c r="I17" s="500">
        <f>X17</f>
        <v>0</v>
      </c>
      <c r="J17" s="494" t="s">
        <v>703</v>
      </c>
      <c r="K17" s="158">
        <v>0.25</v>
      </c>
      <c r="L17" s="78" t="s">
        <v>30</v>
      </c>
      <c r="M17" s="79">
        <v>0.25</v>
      </c>
      <c r="N17" s="79">
        <v>0.5</v>
      </c>
      <c r="O17" s="79">
        <v>0.75</v>
      </c>
      <c r="P17" s="79">
        <v>1</v>
      </c>
      <c r="Q17" s="6">
        <f t="shared" ref="Q17:Q24" si="7">+SUM(M17:M17)*K17</f>
        <v>6.25E-2</v>
      </c>
      <c r="R17" s="6">
        <f t="shared" si="6"/>
        <v>0.125</v>
      </c>
      <c r="S17" s="6">
        <f t="shared" si="1"/>
        <v>0.1875</v>
      </c>
      <c r="T17" s="6">
        <f t="shared" si="2"/>
        <v>0.25</v>
      </c>
      <c r="U17" s="137">
        <f t="shared" si="3"/>
        <v>0.25</v>
      </c>
      <c r="V17" s="378"/>
      <c r="W17" s="378"/>
      <c r="X17" s="378"/>
      <c r="Y17" s="378"/>
      <c r="Z17" s="319"/>
      <c r="AA17" s="318"/>
      <c r="AB17" s="508"/>
    </row>
    <row r="18" spans="1:28" ht="25.9" customHeight="1" x14ac:dyDescent="0.2">
      <c r="A18" s="817"/>
      <c r="B18" s="818"/>
      <c r="C18" s="798"/>
      <c r="D18" s="775"/>
      <c r="E18" s="502"/>
      <c r="F18" s="522"/>
      <c r="G18" s="499"/>
      <c r="H18" s="499"/>
      <c r="I18" s="499"/>
      <c r="J18" s="494"/>
      <c r="K18" s="161">
        <v>0.25</v>
      </c>
      <c r="L18" s="160" t="s">
        <v>33</v>
      </c>
      <c r="M18" s="80">
        <v>0</v>
      </c>
      <c r="N18" s="80">
        <v>0</v>
      </c>
      <c r="O18" s="80">
        <v>0</v>
      </c>
      <c r="P18" s="80">
        <v>0</v>
      </c>
      <c r="Q18" s="153">
        <f t="shared" si="7"/>
        <v>0</v>
      </c>
      <c r="R18" s="153">
        <f t="shared" si="6"/>
        <v>0</v>
      </c>
      <c r="S18" s="153">
        <f t="shared" si="1"/>
        <v>0</v>
      </c>
      <c r="T18" s="153">
        <f t="shared" si="2"/>
        <v>0</v>
      </c>
      <c r="U18" s="154">
        <f t="shared" si="3"/>
        <v>0</v>
      </c>
      <c r="V18" s="358"/>
      <c r="W18" s="358"/>
      <c r="X18" s="358"/>
      <c r="Y18" s="358"/>
      <c r="Z18" s="319"/>
      <c r="AA18" s="318"/>
      <c r="AB18" s="508"/>
    </row>
    <row r="19" spans="1:28" ht="30" customHeight="1" x14ac:dyDescent="0.2">
      <c r="A19" s="817"/>
      <c r="B19" s="818"/>
      <c r="C19" s="798"/>
      <c r="D19" s="775"/>
      <c r="E19" s="502"/>
      <c r="F19" s="522"/>
      <c r="G19" s="499"/>
      <c r="H19" s="499"/>
      <c r="I19" s="499"/>
      <c r="J19" s="494" t="s">
        <v>696</v>
      </c>
      <c r="K19" s="158">
        <v>0.25</v>
      </c>
      <c r="L19" s="78" t="s">
        <v>30</v>
      </c>
      <c r="M19" s="79">
        <v>0.25</v>
      </c>
      <c r="N19" s="79">
        <v>0.5</v>
      </c>
      <c r="O19" s="79">
        <v>0.75</v>
      </c>
      <c r="P19" s="79">
        <v>1</v>
      </c>
      <c r="Q19" s="6">
        <f t="shared" si="7"/>
        <v>6.25E-2</v>
      </c>
      <c r="R19" s="6">
        <f t="shared" si="6"/>
        <v>0.125</v>
      </c>
      <c r="S19" s="6">
        <f t="shared" si="1"/>
        <v>0.1875</v>
      </c>
      <c r="T19" s="6">
        <f t="shared" si="2"/>
        <v>0.25</v>
      </c>
      <c r="U19" s="137">
        <f t="shared" si="3"/>
        <v>0.25</v>
      </c>
      <c r="V19" s="358"/>
      <c r="W19" s="358"/>
      <c r="X19" s="358"/>
      <c r="Y19" s="358"/>
      <c r="Z19" s="319"/>
      <c r="AA19" s="318"/>
      <c r="AB19" s="508"/>
    </row>
    <row r="20" spans="1:28" ht="32.450000000000003" customHeight="1" x14ac:dyDescent="0.2">
      <c r="A20" s="817"/>
      <c r="B20" s="818"/>
      <c r="C20" s="798"/>
      <c r="D20" s="775"/>
      <c r="E20" s="502"/>
      <c r="F20" s="522"/>
      <c r="G20" s="499"/>
      <c r="H20" s="499"/>
      <c r="I20" s="499"/>
      <c r="J20" s="494"/>
      <c r="K20" s="161">
        <v>0.25</v>
      </c>
      <c r="L20" s="160" t="s">
        <v>33</v>
      </c>
      <c r="M20" s="80">
        <v>0</v>
      </c>
      <c r="N20" s="80">
        <v>0</v>
      </c>
      <c r="O20" s="80">
        <v>0</v>
      </c>
      <c r="P20" s="80">
        <v>0</v>
      </c>
      <c r="Q20" s="153">
        <f t="shared" si="7"/>
        <v>0</v>
      </c>
      <c r="R20" s="153">
        <f t="shared" si="6"/>
        <v>0</v>
      </c>
      <c r="S20" s="153">
        <f t="shared" si="1"/>
        <v>0</v>
      </c>
      <c r="T20" s="153">
        <f t="shared" si="2"/>
        <v>0</v>
      </c>
      <c r="U20" s="154">
        <f t="shared" si="3"/>
        <v>0</v>
      </c>
      <c r="V20" s="358"/>
      <c r="W20" s="358"/>
      <c r="X20" s="358"/>
      <c r="Y20" s="358"/>
      <c r="Z20" s="319"/>
      <c r="AA20" s="318"/>
      <c r="AB20" s="508"/>
    </row>
    <row r="21" spans="1:28" ht="26.45" customHeight="1" x14ac:dyDescent="0.2">
      <c r="A21" s="817"/>
      <c r="B21" s="818"/>
      <c r="C21" s="798"/>
      <c r="D21" s="775"/>
      <c r="E21" s="502"/>
      <c r="F21" s="522"/>
      <c r="G21" s="499"/>
      <c r="H21" s="499"/>
      <c r="I21" s="499"/>
      <c r="J21" s="494" t="s">
        <v>697</v>
      </c>
      <c r="K21" s="158">
        <v>0.25</v>
      </c>
      <c r="L21" s="78" t="s">
        <v>30</v>
      </c>
      <c r="M21" s="79">
        <v>0.15</v>
      </c>
      <c r="N21" s="79">
        <v>0.35</v>
      </c>
      <c r="O21" s="79">
        <v>0.65</v>
      </c>
      <c r="P21" s="79">
        <v>1</v>
      </c>
      <c r="Q21" s="6">
        <f t="shared" si="7"/>
        <v>3.7499999999999999E-2</v>
      </c>
      <c r="R21" s="6">
        <f>+SUM(N21:N21)*K21</f>
        <v>8.7499999999999994E-2</v>
      </c>
      <c r="S21" s="6">
        <f t="shared" si="1"/>
        <v>0.16250000000000001</v>
      </c>
      <c r="T21" s="6">
        <f t="shared" si="2"/>
        <v>0.25</v>
      </c>
      <c r="U21" s="137">
        <f t="shared" si="3"/>
        <v>0.25</v>
      </c>
      <c r="V21" s="358"/>
      <c r="W21" s="358"/>
      <c r="X21" s="358"/>
      <c r="Y21" s="358"/>
      <c r="Z21" s="319"/>
      <c r="AA21" s="318"/>
      <c r="AB21" s="508"/>
    </row>
    <row r="22" spans="1:28" ht="29.45" customHeight="1" x14ac:dyDescent="0.2">
      <c r="A22" s="817"/>
      <c r="B22" s="818"/>
      <c r="C22" s="798"/>
      <c r="D22" s="775"/>
      <c r="E22" s="502"/>
      <c r="F22" s="522"/>
      <c r="G22" s="499"/>
      <c r="H22" s="499"/>
      <c r="I22" s="499"/>
      <c r="J22" s="494"/>
      <c r="K22" s="161">
        <v>0.25</v>
      </c>
      <c r="L22" s="160" t="s">
        <v>33</v>
      </c>
      <c r="M22" s="80">
        <v>0</v>
      </c>
      <c r="N22" s="80">
        <v>0</v>
      </c>
      <c r="O22" s="80">
        <v>0</v>
      </c>
      <c r="P22" s="80">
        <v>0</v>
      </c>
      <c r="Q22" s="153">
        <f t="shared" si="7"/>
        <v>0</v>
      </c>
      <c r="R22" s="153">
        <f>+SUM(N22:N22)*K22</f>
        <v>0</v>
      </c>
      <c r="S22" s="153">
        <f t="shared" si="1"/>
        <v>0</v>
      </c>
      <c r="T22" s="153">
        <f t="shared" si="2"/>
        <v>0</v>
      </c>
      <c r="U22" s="154">
        <f t="shared" si="3"/>
        <v>0</v>
      </c>
      <c r="V22" s="358"/>
      <c r="W22" s="358"/>
      <c r="X22" s="358"/>
      <c r="Y22" s="358"/>
      <c r="Z22" s="319"/>
      <c r="AA22" s="318"/>
      <c r="AB22" s="508"/>
    </row>
    <row r="23" spans="1:28" ht="24" customHeight="1" x14ac:dyDescent="0.2">
      <c r="A23" s="817"/>
      <c r="B23" s="818"/>
      <c r="C23" s="798"/>
      <c r="D23" s="775"/>
      <c r="E23" s="502"/>
      <c r="F23" s="522"/>
      <c r="G23" s="499"/>
      <c r="H23" s="499"/>
      <c r="I23" s="499"/>
      <c r="J23" s="612" t="s">
        <v>698</v>
      </c>
      <c r="K23" s="158">
        <v>0.25</v>
      </c>
      <c r="L23" s="78" t="s">
        <v>30</v>
      </c>
      <c r="M23" s="79">
        <v>0.1</v>
      </c>
      <c r="N23" s="79">
        <v>0.3</v>
      </c>
      <c r="O23" s="79">
        <v>0.6</v>
      </c>
      <c r="P23" s="79">
        <v>1</v>
      </c>
      <c r="Q23" s="6">
        <f t="shared" si="7"/>
        <v>2.5000000000000001E-2</v>
      </c>
      <c r="R23" s="6">
        <f t="shared" si="6"/>
        <v>7.4999999999999997E-2</v>
      </c>
      <c r="S23" s="6">
        <f t="shared" si="1"/>
        <v>0.15</v>
      </c>
      <c r="T23" s="6">
        <f t="shared" si="2"/>
        <v>0.25</v>
      </c>
      <c r="U23" s="137">
        <f t="shared" si="3"/>
        <v>0.25</v>
      </c>
      <c r="V23" s="358"/>
      <c r="W23" s="358"/>
      <c r="X23" s="358"/>
      <c r="Y23" s="358"/>
      <c r="Z23" s="319"/>
      <c r="AA23" s="318"/>
      <c r="AB23" s="508"/>
    </row>
    <row r="24" spans="1:28" ht="24" customHeight="1" x14ac:dyDescent="0.2">
      <c r="A24" s="817"/>
      <c r="B24" s="818"/>
      <c r="C24" s="798"/>
      <c r="D24" s="775"/>
      <c r="E24" s="503"/>
      <c r="F24" s="527"/>
      <c r="G24" s="499"/>
      <c r="H24" s="499"/>
      <c r="I24" s="499"/>
      <c r="J24" s="612"/>
      <c r="K24" s="161">
        <v>0.25</v>
      </c>
      <c r="L24" s="160" t="s">
        <v>33</v>
      </c>
      <c r="M24" s="80">
        <v>0</v>
      </c>
      <c r="N24" s="80">
        <v>0</v>
      </c>
      <c r="O24" s="80">
        <v>0</v>
      </c>
      <c r="P24" s="80">
        <v>0</v>
      </c>
      <c r="Q24" s="153">
        <f t="shared" si="7"/>
        <v>0</v>
      </c>
      <c r="R24" s="153">
        <f t="shared" si="6"/>
        <v>0</v>
      </c>
      <c r="S24" s="153">
        <f t="shared" si="1"/>
        <v>0</v>
      </c>
      <c r="T24" s="153">
        <f t="shared" si="2"/>
        <v>0</v>
      </c>
      <c r="U24" s="154">
        <f t="shared" si="3"/>
        <v>0</v>
      </c>
      <c r="V24" s="359"/>
      <c r="W24" s="359"/>
      <c r="X24" s="359"/>
      <c r="Y24" s="359"/>
      <c r="Z24" s="319"/>
      <c r="AA24" s="318"/>
      <c r="AB24" s="508"/>
    </row>
    <row r="25" spans="1:28" ht="31.15" customHeight="1" x14ac:dyDescent="0.2">
      <c r="A25" s="817"/>
      <c r="B25" s="818"/>
      <c r="C25" s="798"/>
      <c r="D25" s="775"/>
      <c r="E25" s="389" t="s">
        <v>555</v>
      </c>
      <c r="F25" s="389">
        <v>74</v>
      </c>
      <c r="G25" s="396" t="s">
        <v>678</v>
      </c>
      <c r="H25" s="396" t="s">
        <v>45</v>
      </c>
      <c r="I25" s="800">
        <f>X25</f>
        <v>0</v>
      </c>
      <c r="J25" s="803" t="s">
        <v>679</v>
      </c>
      <c r="K25" s="148">
        <v>0.05</v>
      </c>
      <c r="L25" s="89" t="s">
        <v>30</v>
      </c>
      <c r="M25" s="90">
        <v>1</v>
      </c>
      <c r="N25" s="90">
        <v>1</v>
      </c>
      <c r="O25" s="90">
        <v>1</v>
      </c>
      <c r="P25" s="134">
        <v>1</v>
      </c>
      <c r="Q25" s="6">
        <f t="shared" ref="Q25:Q32" si="8">+SUM(M25:M25)*K25</f>
        <v>0.05</v>
      </c>
      <c r="R25" s="6">
        <f t="shared" si="6"/>
        <v>0.05</v>
      </c>
      <c r="S25" s="6">
        <f t="shared" si="1"/>
        <v>0.05</v>
      </c>
      <c r="T25" s="6">
        <f t="shared" si="2"/>
        <v>0.05</v>
      </c>
      <c r="U25" s="137">
        <f t="shared" si="3"/>
        <v>0.05</v>
      </c>
      <c r="V25" s="382">
        <f>+Q26+Q28+Q32</f>
        <v>0</v>
      </c>
      <c r="W25" s="382">
        <f>+R26+R28+R32</f>
        <v>0</v>
      </c>
      <c r="X25" s="382">
        <f>+S26+S28+S32</f>
        <v>0</v>
      </c>
      <c r="Y25" s="382">
        <f>+T26+T28+T32</f>
        <v>0</v>
      </c>
      <c r="Z25" s="776" t="s">
        <v>929</v>
      </c>
      <c r="AA25" s="811" t="s">
        <v>930</v>
      </c>
      <c r="AB25" s="508"/>
    </row>
    <row r="26" spans="1:28" ht="19.149999999999999" customHeight="1" x14ac:dyDescent="0.2">
      <c r="A26" s="817"/>
      <c r="B26" s="818"/>
      <c r="C26" s="798"/>
      <c r="D26" s="775"/>
      <c r="E26" s="389"/>
      <c r="F26" s="389"/>
      <c r="G26" s="425"/>
      <c r="H26" s="425"/>
      <c r="I26" s="801"/>
      <c r="J26" s="804"/>
      <c r="K26" s="155">
        <v>0.05</v>
      </c>
      <c r="L26" s="150" t="s">
        <v>33</v>
      </c>
      <c r="M26" s="87">
        <v>0</v>
      </c>
      <c r="N26" s="87">
        <v>0</v>
      </c>
      <c r="O26" s="87">
        <v>0</v>
      </c>
      <c r="P26" s="135">
        <v>0</v>
      </c>
      <c r="Q26" s="153">
        <f t="shared" si="8"/>
        <v>0</v>
      </c>
      <c r="R26" s="153">
        <f t="shared" si="6"/>
        <v>0</v>
      </c>
      <c r="S26" s="153">
        <f t="shared" si="1"/>
        <v>0</v>
      </c>
      <c r="T26" s="153">
        <f t="shared" si="2"/>
        <v>0</v>
      </c>
      <c r="U26" s="154">
        <f t="shared" si="3"/>
        <v>0</v>
      </c>
      <c r="V26" s="436"/>
      <c r="W26" s="436"/>
      <c r="X26" s="436"/>
      <c r="Y26" s="436"/>
      <c r="Z26" s="777"/>
      <c r="AA26" s="812"/>
      <c r="AB26" s="508"/>
    </row>
    <row r="27" spans="1:28" ht="30" customHeight="1" x14ac:dyDescent="0.2">
      <c r="A27" s="817"/>
      <c r="B27" s="818"/>
      <c r="C27" s="798"/>
      <c r="D27" s="775"/>
      <c r="E27" s="389"/>
      <c r="F27" s="389"/>
      <c r="G27" s="425"/>
      <c r="H27" s="425"/>
      <c r="I27" s="801"/>
      <c r="J27" s="804" t="s">
        <v>680</v>
      </c>
      <c r="K27" s="148">
        <v>0.3</v>
      </c>
      <c r="L27" s="89" t="s">
        <v>30</v>
      </c>
      <c r="M27" s="90">
        <v>1</v>
      </c>
      <c r="N27" s="90">
        <v>1</v>
      </c>
      <c r="O27" s="90">
        <v>1</v>
      </c>
      <c r="P27" s="134">
        <v>1</v>
      </c>
      <c r="Q27" s="6">
        <f t="shared" si="8"/>
        <v>0.3</v>
      </c>
      <c r="R27" s="6">
        <f t="shared" si="6"/>
        <v>0.3</v>
      </c>
      <c r="S27" s="6">
        <f t="shared" si="1"/>
        <v>0.3</v>
      </c>
      <c r="T27" s="6">
        <f t="shared" si="2"/>
        <v>0.3</v>
      </c>
      <c r="U27" s="137">
        <f t="shared" si="3"/>
        <v>0.3</v>
      </c>
      <c r="V27" s="436"/>
      <c r="W27" s="436"/>
      <c r="X27" s="436"/>
      <c r="Y27" s="436"/>
      <c r="Z27" s="777"/>
      <c r="AA27" s="812"/>
      <c r="AB27" s="508"/>
    </row>
    <row r="28" spans="1:28" ht="21.6" customHeight="1" x14ac:dyDescent="0.2">
      <c r="A28" s="817"/>
      <c r="B28" s="818"/>
      <c r="C28" s="798"/>
      <c r="D28" s="775"/>
      <c r="E28" s="389"/>
      <c r="F28" s="389"/>
      <c r="G28" s="425"/>
      <c r="H28" s="425"/>
      <c r="I28" s="801"/>
      <c r="J28" s="804"/>
      <c r="K28" s="155">
        <v>0.3</v>
      </c>
      <c r="L28" s="150" t="s">
        <v>33</v>
      </c>
      <c r="M28" s="87">
        <v>0</v>
      </c>
      <c r="N28" s="87">
        <v>0</v>
      </c>
      <c r="O28" s="87">
        <v>0</v>
      </c>
      <c r="P28" s="135">
        <v>0</v>
      </c>
      <c r="Q28" s="153">
        <f t="shared" si="8"/>
        <v>0</v>
      </c>
      <c r="R28" s="153">
        <f t="shared" si="6"/>
        <v>0</v>
      </c>
      <c r="S28" s="153">
        <f t="shared" si="1"/>
        <v>0</v>
      </c>
      <c r="T28" s="153">
        <f t="shared" si="2"/>
        <v>0</v>
      </c>
      <c r="U28" s="154">
        <f t="shared" si="3"/>
        <v>0</v>
      </c>
      <c r="V28" s="436"/>
      <c r="W28" s="436"/>
      <c r="X28" s="436"/>
      <c r="Y28" s="436"/>
      <c r="Z28" s="777"/>
      <c r="AA28" s="812"/>
      <c r="AB28" s="508"/>
    </row>
    <row r="29" spans="1:28" ht="18.600000000000001" customHeight="1" x14ac:dyDescent="0.2">
      <c r="A29" s="817"/>
      <c r="B29" s="818"/>
      <c r="C29" s="798"/>
      <c r="D29" s="775"/>
      <c r="E29" s="389"/>
      <c r="F29" s="389"/>
      <c r="G29" s="425"/>
      <c r="H29" s="425"/>
      <c r="I29" s="801"/>
      <c r="J29" s="814" t="s">
        <v>566</v>
      </c>
      <c r="K29" s="148">
        <v>0.4</v>
      </c>
      <c r="L29" s="89" t="s">
        <v>30</v>
      </c>
      <c r="M29" s="90">
        <v>0.1</v>
      </c>
      <c r="N29" s="90">
        <v>0.4</v>
      </c>
      <c r="O29" s="90">
        <v>0.7</v>
      </c>
      <c r="P29" s="134">
        <v>1</v>
      </c>
      <c r="Q29" s="6">
        <f>+SUM(M29:M29)*K29</f>
        <v>4.0000000000000008E-2</v>
      </c>
      <c r="R29" s="6">
        <f>+SUM(N29:N29)*K29</f>
        <v>0.16000000000000003</v>
      </c>
      <c r="S29" s="6">
        <f>+SUM(O29:O29)*K29</f>
        <v>0.27999999999999997</v>
      </c>
      <c r="T29" s="6">
        <f>+SUM(P29:P29)*K29</f>
        <v>0.4</v>
      </c>
      <c r="U29" s="137">
        <f>+MAX(Q29:T29)</f>
        <v>0.4</v>
      </c>
      <c r="V29" s="436"/>
      <c r="W29" s="436"/>
      <c r="X29" s="436"/>
      <c r="Y29" s="436"/>
      <c r="Z29" s="777"/>
      <c r="AA29" s="812"/>
      <c r="AB29" s="508"/>
    </row>
    <row r="30" spans="1:28" ht="22.15" customHeight="1" x14ac:dyDescent="0.2">
      <c r="A30" s="817"/>
      <c r="B30" s="818"/>
      <c r="C30" s="798"/>
      <c r="D30" s="775"/>
      <c r="E30" s="389"/>
      <c r="F30" s="389"/>
      <c r="G30" s="425"/>
      <c r="H30" s="425"/>
      <c r="I30" s="801"/>
      <c r="J30" s="815"/>
      <c r="K30" s="155">
        <v>0.4</v>
      </c>
      <c r="L30" s="150" t="s">
        <v>33</v>
      </c>
      <c r="M30" s="87">
        <v>0</v>
      </c>
      <c r="N30" s="87">
        <v>0</v>
      </c>
      <c r="O30" s="87">
        <v>0</v>
      </c>
      <c r="P30" s="135">
        <v>0</v>
      </c>
      <c r="Q30" s="153">
        <f>+SUM(M30:M30)*K30</f>
        <v>0</v>
      </c>
      <c r="R30" s="153">
        <f>+SUM(N30:N30)*K30</f>
        <v>0</v>
      </c>
      <c r="S30" s="153">
        <f>+SUM(O30:O30)*K30</f>
        <v>0</v>
      </c>
      <c r="T30" s="153">
        <f>+SUM(P30:P30)*K30</f>
        <v>0</v>
      </c>
      <c r="U30" s="154">
        <f>+MAX(Q30:T30)</f>
        <v>0</v>
      </c>
      <c r="V30" s="436"/>
      <c r="W30" s="436"/>
      <c r="X30" s="436"/>
      <c r="Y30" s="436"/>
      <c r="Z30" s="777"/>
      <c r="AA30" s="812"/>
      <c r="AB30" s="508"/>
    </row>
    <row r="31" spans="1:28" ht="24.6" customHeight="1" x14ac:dyDescent="0.2">
      <c r="A31" s="817"/>
      <c r="B31" s="818"/>
      <c r="C31" s="798"/>
      <c r="D31" s="775"/>
      <c r="E31" s="389"/>
      <c r="F31" s="389"/>
      <c r="G31" s="425"/>
      <c r="H31" s="425"/>
      <c r="I31" s="801"/>
      <c r="J31" s="804" t="s">
        <v>681</v>
      </c>
      <c r="K31" s="148">
        <v>0.25</v>
      </c>
      <c r="L31" s="89" t="s">
        <v>30</v>
      </c>
      <c r="M31" s="90">
        <v>0</v>
      </c>
      <c r="N31" s="90">
        <v>0</v>
      </c>
      <c r="O31" s="90">
        <v>0.5</v>
      </c>
      <c r="P31" s="134">
        <v>1</v>
      </c>
      <c r="Q31" s="6">
        <f t="shared" si="8"/>
        <v>0</v>
      </c>
      <c r="R31" s="6">
        <f t="shared" si="6"/>
        <v>0</v>
      </c>
      <c r="S31" s="6">
        <f t="shared" si="1"/>
        <v>0.125</v>
      </c>
      <c r="T31" s="6">
        <f t="shared" si="2"/>
        <v>0.25</v>
      </c>
      <c r="U31" s="137">
        <f t="shared" si="3"/>
        <v>0.25</v>
      </c>
      <c r="V31" s="436"/>
      <c r="W31" s="436"/>
      <c r="X31" s="436"/>
      <c r="Y31" s="436"/>
      <c r="Z31" s="777"/>
      <c r="AA31" s="812"/>
      <c r="AB31" s="508"/>
    </row>
    <row r="32" spans="1:28" ht="30.6" customHeight="1" x14ac:dyDescent="0.2">
      <c r="A32" s="817"/>
      <c r="B32" s="818"/>
      <c r="C32" s="799"/>
      <c r="D32" s="775"/>
      <c r="E32" s="389"/>
      <c r="F32" s="389"/>
      <c r="G32" s="379"/>
      <c r="H32" s="379"/>
      <c r="I32" s="802"/>
      <c r="J32" s="816"/>
      <c r="K32" s="155">
        <v>0.25</v>
      </c>
      <c r="L32" s="150" t="s">
        <v>33</v>
      </c>
      <c r="M32" s="87">
        <v>0</v>
      </c>
      <c r="N32" s="87">
        <v>0</v>
      </c>
      <c r="O32" s="87">
        <v>0</v>
      </c>
      <c r="P32" s="135">
        <v>0</v>
      </c>
      <c r="Q32" s="153">
        <f t="shared" si="8"/>
        <v>0</v>
      </c>
      <c r="R32" s="153">
        <f t="shared" si="6"/>
        <v>0</v>
      </c>
      <c r="S32" s="153">
        <f t="shared" si="1"/>
        <v>0</v>
      </c>
      <c r="T32" s="153">
        <f t="shared" si="2"/>
        <v>0</v>
      </c>
      <c r="U32" s="154">
        <f t="shared" si="3"/>
        <v>0</v>
      </c>
      <c r="V32" s="383"/>
      <c r="W32" s="383"/>
      <c r="X32" s="383"/>
      <c r="Y32" s="383"/>
      <c r="Z32" s="778"/>
      <c r="AA32" s="813"/>
      <c r="AB32" s="508"/>
    </row>
    <row r="33" spans="1:28" ht="30.6" customHeight="1" x14ac:dyDescent="0.2">
      <c r="A33" s="817"/>
      <c r="B33" s="818"/>
      <c r="C33" s="766" t="s">
        <v>142</v>
      </c>
      <c r="D33" s="769" t="s">
        <v>143</v>
      </c>
      <c r="E33" s="763" t="s">
        <v>966</v>
      </c>
      <c r="F33" s="770">
        <v>75</v>
      </c>
      <c r="G33" s="763" t="s">
        <v>1020</v>
      </c>
      <c r="H33" s="763" t="s">
        <v>882</v>
      </c>
      <c r="I33" s="763"/>
      <c r="J33" s="763" t="s">
        <v>694</v>
      </c>
      <c r="K33" s="199">
        <v>0.3</v>
      </c>
      <c r="L33" s="198" t="s">
        <v>30</v>
      </c>
      <c r="M33" s="197">
        <v>0.5</v>
      </c>
      <c r="N33" s="197">
        <v>1</v>
      </c>
      <c r="O33" s="197">
        <v>1</v>
      </c>
      <c r="P33" s="197">
        <v>1</v>
      </c>
      <c r="Q33" s="6">
        <f t="shared" ref="Q33:Q42" si="9">+SUM(M33:M33)*K33</f>
        <v>0.15</v>
      </c>
      <c r="R33" s="6">
        <f t="shared" ref="R33:R42" si="10">+SUM(N33:N33)*K33</f>
        <v>0.3</v>
      </c>
      <c r="S33" s="6">
        <f t="shared" si="1"/>
        <v>0.3</v>
      </c>
      <c r="T33" s="6">
        <f t="shared" si="2"/>
        <v>0.3</v>
      </c>
      <c r="U33" s="141">
        <f t="shared" si="3"/>
        <v>0.3</v>
      </c>
      <c r="V33" s="382"/>
      <c r="W33" s="382"/>
      <c r="X33" s="382"/>
      <c r="Y33" s="382"/>
      <c r="Z33" s="587" t="s">
        <v>144</v>
      </c>
      <c r="AA33" s="587" t="s">
        <v>144</v>
      </c>
      <c r="AB33" s="508"/>
    </row>
    <row r="34" spans="1:28" ht="30.6" customHeight="1" x14ac:dyDescent="0.2">
      <c r="A34" s="817"/>
      <c r="B34" s="818"/>
      <c r="C34" s="767"/>
      <c r="D34" s="769"/>
      <c r="E34" s="764"/>
      <c r="F34" s="771"/>
      <c r="G34" s="764"/>
      <c r="H34" s="764"/>
      <c r="I34" s="764"/>
      <c r="J34" s="765"/>
      <c r="K34" s="196">
        <v>0.3</v>
      </c>
      <c r="L34" s="195" t="s">
        <v>33</v>
      </c>
      <c r="M34" s="194">
        <v>0</v>
      </c>
      <c r="N34" s="194">
        <v>0</v>
      </c>
      <c r="O34" s="194">
        <v>0</v>
      </c>
      <c r="P34" s="194">
        <v>0</v>
      </c>
      <c r="Q34" s="153">
        <f t="shared" si="9"/>
        <v>0</v>
      </c>
      <c r="R34" s="153">
        <f t="shared" si="10"/>
        <v>0</v>
      </c>
      <c r="S34" s="153">
        <f t="shared" si="1"/>
        <v>0</v>
      </c>
      <c r="T34" s="153">
        <f t="shared" si="2"/>
        <v>0</v>
      </c>
      <c r="U34" s="157">
        <f t="shared" si="3"/>
        <v>0</v>
      </c>
      <c r="V34" s="436"/>
      <c r="W34" s="436"/>
      <c r="X34" s="436"/>
      <c r="Y34" s="436"/>
      <c r="Z34" s="588"/>
      <c r="AA34" s="588"/>
      <c r="AB34" s="508"/>
    </row>
    <row r="35" spans="1:28" ht="30.6" customHeight="1" x14ac:dyDescent="0.2">
      <c r="A35" s="817"/>
      <c r="B35" s="818"/>
      <c r="C35" s="767"/>
      <c r="D35" s="769"/>
      <c r="E35" s="764"/>
      <c r="F35" s="771"/>
      <c r="G35" s="764"/>
      <c r="H35" s="764"/>
      <c r="I35" s="764"/>
      <c r="J35" s="763" t="s">
        <v>693</v>
      </c>
      <c r="K35" s="199">
        <v>0.2</v>
      </c>
      <c r="L35" s="198" t="s">
        <v>30</v>
      </c>
      <c r="M35" s="197">
        <v>0.5</v>
      </c>
      <c r="N35" s="197">
        <v>1</v>
      </c>
      <c r="O35" s="197">
        <v>1</v>
      </c>
      <c r="P35" s="197">
        <v>1</v>
      </c>
      <c r="Q35" s="6">
        <f t="shared" si="9"/>
        <v>0.1</v>
      </c>
      <c r="R35" s="6">
        <f t="shared" si="10"/>
        <v>0.2</v>
      </c>
      <c r="S35" s="6">
        <f t="shared" si="1"/>
        <v>0.2</v>
      </c>
      <c r="T35" s="6">
        <f t="shared" si="2"/>
        <v>0.2</v>
      </c>
      <c r="U35" s="141">
        <f t="shared" si="3"/>
        <v>0.2</v>
      </c>
      <c r="V35" s="436"/>
      <c r="W35" s="436"/>
      <c r="X35" s="436"/>
      <c r="Y35" s="436"/>
      <c r="Z35" s="588"/>
      <c r="AA35" s="588"/>
      <c r="AB35" s="508"/>
    </row>
    <row r="36" spans="1:28" ht="30.6" customHeight="1" x14ac:dyDescent="0.2">
      <c r="A36" s="817"/>
      <c r="B36" s="818"/>
      <c r="C36" s="767"/>
      <c r="D36" s="769"/>
      <c r="E36" s="764"/>
      <c r="F36" s="771"/>
      <c r="G36" s="764"/>
      <c r="H36" s="764"/>
      <c r="I36" s="764"/>
      <c r="J36" s="765"/>
      <c r="K36" s="196">
        <v>0.2</v>
      </c>
      <c r="L36" s="195" t="s">
        <v>33</v>
      </c>
      <c r="M36" s="194">
        <v>0</v>
      </c>
      <c r="N36" s="194">
        <v>0</v>
      </c>
      <c r="O36" s="194">
        <v>0</v>
      </c>
      <c r="P36" s="194">
        <v>0</v>
      </c>
      <c r="Q36" s="153">
        <f t="shared" si="9"/>
        <v>0</v>
      </c>
      <c r="R36" s="153">
        <f t="shared" si="10"/>
        <v>0</v>
      </c>
      <c r="S36" s="153">
        <f t="shared" si="1"/>
        <v>0</v>
      </c>
      <c r="T36" s="153">
        <f t="shared" si="2"/>
        <v>0</v>
      </c>
      <c r="U36" s="157">
        <f t="shared" si="3"/>
        <v>0</v>
      </c>
      <c r="V36" s="436"/>
      <c r="W36" s="436"/>
      <c r="X36" s="436"/>
      <c r="Y36" s="436"/>
      <c r="Z36" s="588"/>
      <c r="AA36" s="588"/>
      <c r="AB36" s="508"/>
    </row>
    <row r="37" spans="1:28" ht="30.6" customHeight="1" x14ac:dyDescent="0.2">
      <c r="A37" s="817"/>
      <c r="B37" s="818"/>
      <c r="C37" s="767"/>
      <c r="D37" s="769"/>
      <c r="E37" s="764"/>
      <c r="F37" s="771"/>
      <c r="G37" s="764"/>
      <c r="H37" s="764"/>
      <c r="I37" s="764"/>
      <c r="J37" s="763" t="s">
        <v>695</v>
      </c>
      <c r="K37" s="199">
        <v>0.25</v>
      </c>
      <c r="L37" s="198" t="s">
        <v>30</v>
      </c>
      <c r="M37" s="197">
        <v>0.5</v>
      </c>
      <c r="N37" s="197">
        <v>1</v>
      </c>
      <c r="O37" s="197">
        <v>1</v>
      </c>
      <c r="P37" s="197">
        <v>1</v>
      </c>
      <c r="Q37" s="6">
        <f t="shared" si="9"/>
        <v>0.125</v>
      </c>
      <c r="R37" s="6">
        <f t="shared" si="10"/>
        <v>0.25</v>
      </c>
      <c r="S37" s="6">
        <f t="shared" si="1"/>
        <v>0.25</v>
      </c>
      <c r="T37" s="6">
        <f t="shared" si="2"/>
        <v>0.25</v>
      </c>
      <c r="U37" s="141">
        <f t="shared" si="3"/>
        <v>0.25</v>
      </c>
      <c r="V37" s="436"/>
      <c r="W37" s="436"/>
      <c r="X37" s="436"/>
      <c r="Y37" s="436"/>
      <c r="Z37" s="588"/>
      <c r="AA37" s="588"/>
      <c r="AB37" s="508"/>
    </row>
    <row r="38" spans="1:28" ht="30.6" customHeight="1" x14ac:dyDescent="0.2">
      <c r="A38" s="817"/>
      <c r="B38" s="818"/>
      <c r="C38" s="767"/>
      <c r="D38" s="769"/>
      <c r="E38" s="764"/>
      <c r="F38" s="771"/>
      <c r="G38" s="764"/>
      <c r="H38" s="764"/>
      <c r="I38" s="764"/>
      <c r="J38" s="765"/>
      <c r="K38" s="196">
        <v>0.25</v>
      </c>
      <c r="L38" s="195" t="s">
        <v>33</v>
      </c>
      <c r="M38" s="194">
        <v>0</v>
      </c>
      <c r="N38" s="194">
        <v>0</v>
      </c>
      <c r="O38" s="194">
        <v>0</v>
      </c>
      <c r="P38" s="194">
        <v>0</v>
      </c>
      <c r="Q38" s="153">
        <f t="shared" si="9"/>
        <v>0</v>
      </c>
      <c r="R38" s="153">
        <f t="shared" si="10"/>
        <v>0</v>
      </c>
      <c r="S38" s="153">
        <f t="shared" si="1"/>
        <v>0</v>
      </c>
      <c r="T38" s="153">
        <f t="shared" si="2"/>
        <v>0</v>
      </c>
      <c r="U38" s="157">
        <f t="shared" si="3"/>
        <v>0</v>
      </c>
      <c r="V38" s="436"/>
      <c r="W38" s="436"/>
      <c r="X38" s="436"/>
      <c r="Y38" s="436"/>
      <c r="Z38" s="588"/>
      <c r="AA38" s="588"/>
      <c r="AB38" s="508"/>
    </row>
    <row r="39" spans="1:28" ht="31.15" customHeight="1" x14ac:dyDescent="0.2">
      <c r="A39" s="817"/>
      <c r="B39" s="818"/>
      <c r="C39" s="767"/>
      <c r="D39" s="769"/>
      <c r="E39" s="764"/>
      <c r="F39" s="771"/>
      <c r="G39" s="764"/>
      <c r="H39" s="764"/>
      <c r="I39" s="764"/>
      <c r="J39" s="763" t="s">
        <v>883</v>
      </c>
      <c r="K39" s="199">
        <v>0.25</v>
      </c>
      <c r="L39" s="198" t="s">
        <v>30</v>
      </c>
      <c r="M39" s="197">
        <v>0</v>
      </c>
      <c r="N39" s="197">
        <v>0</v>
      </c>
      <c r="O39" s="197">
        <v>0.5</v>
      </c>
      <c r="P39" s="197">
        <v>1</v>
      </c>
      <c r="Q39" s="6">
        <f t="shared" si="9"/>
        <v>0</v>
      </c>
      <c r="R39" s="6">
        <f t="shared" si="10"/>
        <v>0</v>
      </c>
      <c r="S39" s="6">
        <f t="shared" si="1"/>
        <v>0.125</v>
      </c>
      <c r="T39" s="6">
        <f t="shared" si="2"/>
        <v>0.25</v>
      </c>
      <c r="U39" s="141">
        <f t="shared" si="3"/>
        <v>0.25</v>
      </c>
      <c r="V39" s="436"/>
      <c r="W39" s="436"/>
      <c r="X39" s="436"/>
      <c r="Y39" s="436"/>
      <c r="Z39" s="588"/>
      <c r="AA39" s="588"/>
      <c r="AB39" s="508"/>
    </row>
    <row r="40" spans="1:28" ht="31.15" customHeight="1" x14ac:dyDescent="0.2">
      <c r="A40" s="817"/>
      <c r="B40" s="818"/>
      <c r="C40" s="767"/>
      <c r="D40" s="769"/>
      <c r="E40" s="764"/>
      <c r="F40" s="772"/>
      <c r="G40" s="765"/>
      <c r="H40" s="765"/>
      <c r="I40" s="765"/>
      <c r="J40" s="765"/>
      <c r="K40" s="196">
        <v>0.25</v>
      </c>
      <c r="L40" s="195" t="s">
        <v>33</v>
      </c>
      <c r="M40" s="194">
        <v>0</v>
      </c>
      <c r="N40" s="194">
        <v>0</v>
      </c>
      <c r="O40" s="194">
        <v>0</v>
      </c>
      <c r="P40" s="194">
        <v>0</v>
      </c>
      <c r="Q40" s="153">
        <f t="shared" si="9"/>
        <v>0</v>
      </c>
      <c r="R40" s="153">
        <f t="shared" si="10"/>
        <v>0</v>
      </c>
      <c r="S40" s="153">
        <f t="shared" si="1"/>
        <v>0</v>
      </c>
      <c r="T40" s="153">
        <f t="shared" si="2"/>
        <v>0</v>
      </c>
      <c r="U40" s="157">
        <f t="shared" si="3"/>
        <v>0</v>
      </c>
      <c r="V40" s="436"/>
      <c r="W40" s="436"/>
      <c r="X40" s="436"/>
      <c r="Y40" s="436"/>
      <c r="Z40" s="588"/>
      <c r="AA40" s="588"/>
      <c r="AB40" s="508"/>
    </row>
    <row r="41" spans="1:28" ht="49.9" customHeight="1" x14ac:dyDescent="0.2">
      <c r="A41" s="817"/>
      <c r="B41" s="818"/>
      <c r="C41" s="767"/>
      <c r="D41" s="769"/>
      <c r="E41" s="763" t="s">
        <v>965</v>
      </c>
      <c r="F41" s="770">
        <v>76</v>
      </c>
      <c r="G41" s="763" t="s">
        <v>1021</v>
      </c>
      <c r="H41" s="763" t="s">
        <v>964</v>
      </c>
      <c r="I41" s="763"/>
      <c r="J41" s="763" t="s">
        <v>884</v>
      </c>
      <c r="K41" s="199">
        <v>1</v>
      </c>
      <c r="L41" s="198" t="s">
        <v>30</v>
      </c>
      <c r="M41" s="197">
        <v>0.25</v>
      </c>
      <c r="N41" s="197">
        <v>0.5</v>
      </c>
      <c r="O41" s="197">
        <v>0.75</v>
      </c>
      <c r="P41" s="197">
        <v>1</v>
      </c>
      <c r="Q41" s="6">
        <f t="shared" si="9"/>
        <v>0.25</v>
      </c>
      <c r="R41" s="6">
        <f t="shared" si="10"/>
        <v>0.5</v>
      </c>
      <c r="S41" s="6">
        <f t="shared" si="1"/>
        <v>0.75</v>
      </c>
      <c r="T41" s="6">
        <f t="shared" si="2"/>
        <v>1</v>
      </c>
      <c r="U41" s="141">
        <f t="shared" si="3"/>
        <v>1</v>
      </c>
      <c r="V41" s="436"/>
      <c r="W41" s="436"/>
      <c r="X41" s="436"/>
      <c r="Y41" s="436"/>
      <c r="Z41" s="588"/>
      <c r="AA41" s="588"/>
      <c r="AB41" s="508"/>
    </row>
    <row r="42" spans="1:28" ht="44.45" customHeight="1" x14ac:dyDescent="0.2">
      <c r="A42" s="817"/>
      <c r="B42" s="818"/>
      <c r="C42" s="768"/>
      <c r="D42" s="769"/>
      <c r="E42" s="765"/>
      <c r="F42" s="772"/>
      <c r="G42" s="765"/>
      <c r="H42" s="765"/>
      <c r="I42" s="765"/>
      <c r="J42" s="765"/>
      <c r="K42" s="196">
        <v>1</v>
      </c>
      <c r="L42" s="195" t="s">
        <v>33</v>
      </c>
      <c r="M42" s="194">
        <v>0</v>
      </c>
      <c r="N42" s="194">
        <v>0</v>
      </c>
      <c r="O42" s="194">
        <v>0</v>
      </c>
      <c r="P42" s="194">
        <v>0</v>
      </c>
      <c r="Q42" s="153">
        <f t="shared" si="9"/>
        <v>0</v>
      </c>
      <c r="R42" s="153">
        <f t="shared" si="10"/>
        <v>0</v>
      </c>
      <c r="S42" s="153">
        <f t="shared" si="1"/>
        <v>0</v>
      </c>
      <c r="T42" s="153">
        <f t="shared" si="2"/>
        <v>0</v>
      </c>
      <c r="U42" s="157">
        <f t="shared" si="3"/>
        <v>0</v>
      </c>
      <c r="V42" s="383"/>
      <c r="W42" s="383"/>
      <c r="X42" s="383"/>
      <c r="Y42" s="383"/>
      <c r="Z42" s="589"/>
      <c r="AA42" s="589"/>
      <c r="AB42" s="508"/>
    </row>
    <row r="43" spans="1:28" ht="30" customHeight="1" x14ac:dyDescent="0.2">
      <c r="A43" s="817"/>
      <c r="B43" s="818"/>
      <c r="C43" s="794" t="s">
        <v>194</v>
      </c>
      <c r="D43" s="769" t="s">
        <v>195</v>
      </c>
      <c r="E43" s="819" t="s">
        <v>585</v>
      </c>
      <c r="F43" s="782">
        <v>77</v>
      </c>
      <c r="G43" s="785" t="s">
        <v>759</v>
      </c>
      <c r="H43" s="820" t="s">
        <v>760</v>
      </c>
      <c r="I43" s="820"/>
      <c r="J43" s="773" t="s">
        <v>776</v>
      </c>
      <c r="K43" s="178">
        <v>0.3</v>
      </c>
      <c r="L43" s="54" t="s">
        <v>30</v>
      </c>
      <c r="M43" s="6">
        <v>1</v>
      </c>
      <c r="N43" s="6">
        <v>1</v>
      </c>
      <c r="O43" s="6">
        <v>1</v>
      </c>
      <c r="P43" s="6">
        <v>1</v>
      </c>
      <c r="Q43" s="6">
        <f t="shared" si="4"/>
        <v>0.3</v>
      </c>
      <c r="R43" s="6">
        <f t="shared" si="0"/>
        <v>0.3</v>
      </c>
      <c r="S43" s="6">
        <f t="shared" si="1"/>
        <v>0.3</v>
      </c>
      <c r="T43" s="6">
        <f t="shared" si="2"/>
        <v>0.3</v>
      </c>
      <c r="U43" s="137">
        <f t="shared" si="3"/>
        <v>0.3</v>
      </c>
      <c r="V43" s="378">
        <v>0</v>
      </c>
      <c r="W43" s="378">
        <v>0</v>
      </c>
      <c r="X43" s="378">
        <v>0</v>
      </c>
      <c r="Y43" s="378">
        <v>0</v>
      </c>
      <c r="Z43" s="360" t="s">
        <v>193</v>
      </c>
      <c r="AA43" s="828" t="s">
        <v>196</v>
      </c>
      <c r="AB43" s="508"/>
    </row>
    <row r="44" spans="1:28" ht="27" customHeight="1" x14ac:dyDescent="0.2">
      <c r="A44" s="817"/>
      <c r="B44" s="818"/>
      <c r="C44" s="794"/>
      <c r="D44" s="769"/>
      <c r="E44" s="819"/>
      <c r="F44" s="783"/>
      <c r="G44" s="786"/>
      <c r="H44" s="820"/>
      <c r="I44" s="820"/>
      <c r="J44" s="773"/>
      <c r="K44" s="179">
        <v>0.3</v>
      </c>
      <c r="L44" s="180" t="s">
        <v>33</v>
      </c>
      <c r="M44" s="11">
        <v>0</v>
      </c>
      <c r="N44" s="11">
        <v>0</v>
      </c>
      <c r="O44" s="11">
        <v>0</v>
      </c>
      <c r="P44" s="11">
        <v>0</v>
      </c>
      <c r="Q44" s="153">
        <f t="shared" si="4"/>
        <v>0</v>
      </c>
      <c r="R44" s="153">
        <f>+SUM(N44:N44)*K44</f>
        <v>0</v>
      </c>
      <c r="S44" s="153">
        <f>+SUM(O44:O44)*K44</f>
        <v>0</v>
      </c>
      <c r="T44" s="153">
        <f t="shared" si="2"/>
        <v>0</v>
      </c>
      <c r="U44" s="154">
        <f t="shared" si="3"/>
        <v>0</v>
      </c>
      <c r="V44" s="358"/>
      <c r="W44" s="358"/>
      <c r="X44" s="358"/>
      <c r="Y44" s="358"/>
      <c r="Z44" s="361"/>
      <c r="AA44" s="829"/>
      <c r="AB44" s="508"/>
    </row>
    <row r="45" spans="1:28" ht="33.6" customHeight="1" x14ac:dyDescent="0.2">
      <c r="A45" s="817"/>
      <c r="B45" s="818"/>
      <c r="C45" s="794"/>
      <c r="D45" s="769"/>
      <c r="E45" s="819"/>
      <c r="F45" s="783"/>
      <c r="G45" s="786"/>
      <c r="H45" s="820"/>
      <c r="I45" s="820"/>
      <c r="J45" s="773" t="s">
        <v>764</v>
      </c>
      <c r="K45" s="178">
        <v>0.4</v>
      </c>
      <c r="L45" s="54" t="s">
        <v>30</v>
      </c>
      <c r="M45" s="6">
        <v>0.1</v>
      </c>
      <c r="N45" s="6">
        <v>0.4</v>
      </c>
      <c r="O45" s="6">
        <v>0.7</v>
      </c>
      <c r="P45" s="6">
        <v>1</v>
      </c>
      <c r="Q45" s="6">
        <f t="shared" si="4"/>
        <v>4.0000000000000008E-2</v>
      </c>
      <c r="R45" s="6">
        <f>+SUM(N45:N45)*K45</f>
        <v>0.16000000000000003</v>
      </c>
      <c r="S45" s="6">
        <f t="shared" si="1"/>
        <v>0.27999999999999997</v>
      </c>
      <c r="T45" s="6">
        <f t="shared" si="2"/>
        <v>0.4</v>
      </c>
      <c r="U45" s="137">
        <f t="shared" si="3"/>
        <v>0.4</v>
      </c>
      <c r="V45" s="358"/>
      <c r="W45" s="358"/>
      <c r="X45" s="358"/>
      <c r="Y45" s="358"/>
      <c r="Z45" s="361"/>
      <c r="AA45" s="829"/>
      <c r="AB45" s="508"/>
    </row>
    <row r="46" spans="1:28" ht="51.6" customHeight="1" x14ac:dyDescent="0.2">
      <c r="A46" s="817"/>
      <c r="B46" s="818"/>
      <c r="C46" s="794"/>
      <c r="D46" s="769"/>
      <c r="E46" s="819"/>
      <c r="F46" s="783"/>
      <c r="G46" s="786"/>
      <c r="H46" s="820"/>
      <c r="I46" s="820"/>
      <c r="J46" s="773"/>
      <c r="K46" s="179">
        <v>0.4</v>
      </c>
      <c r="L46" s="180" t="s">
        <v>33</v>
      </c>
      <c r="M46" s="11">
        <v>0</v>
      </c>
      <c r="N46" s="11">
        <v>0</v>
      </c>
      <c r="O46" s="11">
        <v>0</v>
      </c>
      <c r="P46" s="11">
        <v>0</v>
      </c>
      <c r="Q46" s="153">
        <f>+SUM(M46:M46)*K46</f>
        <v>0</v>
      </c>
      <c r="R46" s="153">
        <f t="shared" si="0"/>
        <v>0</v>
      </c>
      <c r="S46" s="153">
        <f t="shared" si="1"/>
        <v>0</v>
      </c>
      <c r="T46" s="153">
        <f t="shared" si="2"/>
        <v>0</v>
      </c>
      <c r="U46" s="154">
        <f t="shared" si="3"/>
        <v>0</v>
      </c>
      <c r="V46" s="358"/>
      <c r="W46" s="358"/>
      <c r="X46" s="358"/>
      <c r="Y46" s="358"/>
      <c r="Z46" s="361"/>
      <c r="AA46" s="830"/>
      <c r="AB46" s="508"/>
    </row>
    <row r="47" spans="1:28" ht="32.450000000000003" customHeight="1" x14ac:dyDescent="0.2">
      <c r="A47" s="817"/>
      <c r="B47" s="818"/>
      <c r="C47" s="794"/>
      <c r="D47" s="769"/>
      <c r="E47" s="819"/>
      <c r="F47" s="783"/>
      <c r="G47" s="786"/>
      <c r="H47" s="820"/>
      <c r="I47" s="820"/>
      <c r="J47" s="773" t="s">
        <v>765</v>
      </c>
      <c r="K47" s="178">
        <v>0.3</v>
      </c>
      <c r="L47" s="54" t="s">
        <v>30</v>
      </c>
      <c r="M47" s="6">
        <v>0</v>
      </c>
      <c r="N47" s="6">
        <v>0</v>
      </c>
      <c r="O47" s="6">
        <v>0.5</v>
      </c>
      <c r="P47" s="6">
        <v>1</v>
      </c>
      <c r="Q47" s="6">
        <f t="shared" si="4"/>
        <v>0</v>
      </c>
      <c r="R47" s="6">
        <f t="shared" si="0"/>
        <v>0</v>
      </c>
      <c r="S47" s="6">
        <f t="shared" si="1"/>
        <v>0.15</v>
      </c>
      <c r="T47" s="6">
        <f t="shared" si="2"/>
        <v>0.3</v>
      </c>
      <c r="U47" s="137">
        <f t="shared" si="3"/>
        <v>0.3</v>
      </c>
      <c r="V47" s="358"/>
      <c r="W47" s="358"/>
      <c r="X47" s="358"/>
      <c r="Y47" s="358"/>
      <c r="Z47" s="361"/>
      <c r="AA47" s="828" t="s">
        <v>197</v>
      </c>
      <c r="AB47" s="508"/>
    </row>
    <row r="48" spans="1:28" ht="31.15" customHeight="1" x14ac:dyDescent="0.2">
      <c r="A48" s="817"/>
      <c r="B48" s="818"/>
      <c r="C48" s="794"/>
      <c r="D48" s="769"/>
      <c r="E48" s="819"/>
      <c r="F48" s="783"/>
      <c r="G48" s="786"/>
      <c r="H48" s="820"/>
      <c r="I48" s="820"/>
      <c r="J48" s="773"/>
      <c r="K48" s="179">
        <v>0.3</v>
      </c>
      <c r="L48" s="180" t="s">
        <v>33</v>
      </c>
      <c r="M48" s="11">
        <v>0</v>
      </c>
      <c r="N48" s="11">
        <v>0</v>
      </c>
      <c r="O48" s="11">
        <v>0</v>
      </c>
      <c r="P48" s="11">
        <v>0</v>
      </c>
      <c r="Q48" s="153">
        <f>+SUM(M48:M48)*K48</f>
        <v>0</v>
      </c>
      <c r="R48" s="153">
        <f t="shared" si="0"/>
        <v>0</v>
      </c>
      <c r="S48" s="153">
        <f t="shared" si="1"/>
        <v>0</v>
      </c>
      <c r="T48" s="153">
        <f t="shared" si="2"/>
        <v>0</v>
      </c>
      <c r="U48" s="154">
        <f t="shared" si="3"/>
        <v>0</v>
      </c>
      <c r="V48" s="358"/>
      <c r="W48" s="358"/>
      <c r="X48" s="358"/>
      <c r="Y48" s="358"/>
      <c r="Z48" s="361"/>
      <c r="AA48" s="830"/>
      <c r="AB48" s="508"/>
    </row>
    <row r="49" spans="1:28" ht="36.6" customHeight="1" x14ac:dyDescent="0.2">
      <c r="A49" s="817"/>
      <c r="B49" s="818"/>
      <c r="C49" s="794"/>
      <c r="D49" s="824" t="s">
        <v>198</v>
      </c>
      <c r="E49" s="819" t="s">
        <v>586</v>
      </c>
      <c r="F49" s="782">
        <v>78</v>
      </c>
      <c r="G49" s="785" t="s">
        <v>761</v>
      </c>
      <c r="H49" s="820" t="s">
        <v>762</v>
      </c>
      <c r="I49" s="820"/>
      <c r="J49" s="773" t="s">
        <v>768</v>
      </c>
      <c r="K49" s="178">
        <v>0.7</v>
      </c>
      <c r="L49" s="54" t="s">
        <v>30</v>
      </c>
      <c r="M49" s="6">
        <v>0.25</v>
      </c>
      <c r="N49" s="6">
        <v>0.5</v>
      </c>
      <c r="O49" s="6">
        <v>0.75</v>
      </c>
      <c r="P49" s="6">
        <v>1</v>
      </c>
      <c r="Q49" s="6">
        <f t="shared" si="4"/>
        <v>0.17499999999999999</v>
      </c>
      <c r="R49" s="6">
        <f t="shared" si="0"/>
        <v>0.35</v>
      </c>
      <c r="S49" s="6">
        <f t="shared" si="1"/>
        <v>0.52499999999999991</v>
      </c>
      <c r="T49" s="6">
        <f t="shared" si="2"/>
        <v>0.7</v>
      </c>
      <c r="U49" s="137">
        <f t="shared" si="3"/>
        <v>0.7</v>
      </c>
      <c r="V49" s="641">
        <v>0</v>
      </c>
      <c r="W49" s="641">
        <v>0</v>
      </c>
      <c r="X49" s="641">
        <v>0</v>
      </c>
      <c r="Y49" s="641">
        <v>0</v>
      </c>
      <c r="Z49" s="361"/>
      <c r="AA49" s="808"/>
      <c r="AB49" s="508"/>
    </row>
    <row r="50" spans="1:28" ht="25.9" customHeight="1" x14ac:dyDescent="0.2">
      <c r="A50" s="817"/>
      <c r="B50" s="818"/>
      <c r="C50" s="794"/>
      <c r="D50" s="824"/>
      <c r="E50" s="819"/>
      <c r="F50" s="783"/>
      <c r="G50" s="786"/>
      <c r="H50" s="820"/>
      <c r="I50" s="820"/>
      <c r="J50" s="773"/>
      <c r="K50" s="179">
        <v>0.7</v>
      </c>
      <c r="L50" s="180" t="s">
        <v>33</v>
      </c>
      <c r="M50" s="11">
        <v>0</v>
      </c>
      <c r="N50" s="11">
        <v>0</v>
      </c>
      <c r="O50" s="11">
        <v>0</v>
      </c>
      <c r="P50" s="11">
        <v>0</v>
      </c>
      <c r="Q50" s="153">
        <f t="shared" si="4"/>
        <v>0</v>
      </c>
      <c r="R50" s="153">
        <f t="shared" si="0"/>
        <v>0</v>
      </c>
      <c r="S50" s="153">
        <f t="shared" si="1"/>
        <v>0</v>
      </c>
      <c r="T50" s="153">
        <f t="shared" si="2"/>
        <v>0</v>
      </c>
      <c r="U50" s="154">
        <f t="shared" si="3"/>
        <v>0</v>
      </c>
      <c r="V50" s="641"/>
      <c r="W50" s="641"/>
      <c r="X50" s="641"/>
      <c r="Y50" s="641"/>
      <c r="Z50" s="361"/>
      <c r="AA50" s="809"/>
      <c r="AB50" s="508"/>
    </row>
    <row r="51" spans="1:28" ht="49.9" customHeight="1" x14ac:dyDescent="0.2">
      <c r="A51" s="817"/>
      <c r="B51" s="818"/>
      <c r="C51" s="794"/>
      <c r="D51" s="824"/>
      <c r="E51" s="819"/>
      <c r="F51" s="783"/>
      <c r="G51" s="786"/>
      <c r="H51" s="820"/>
      <c r="I51" s="820"/>
      <c r="J51" s="773" t="s">
        <v>769</v>
      </c>
      <c r="K51" s="178">
        <v>0.3</v>
      </c>
      <c r="L51" s="54" t="s">
        <v>30</v>
      </c>
      <c r="M51" s="6" t="e">
        <f>'[1]I TRIM - PA 2022'!O331</f>
        <v>#REF!</v>
      </c>
      <c r="N51" s="6">
        <v>0</v>
      </c>
      <c r="O51" s="6">
        <v>0</v>
      </c>
      <c r="P51" s="6">
        <v>1</v>
      </c>
      <c r="Q51" s="6" t="e">
        <f t="shared" si="4"/>
        <v>#REF!</v>
      </c>
      <c r="R51" s="6">
        <f t="shared" si="0"/>
        <v>0</v>
      </c>
      <c r="S51" s="6">
        <f t="shared" si="1"/>
        <v>0</v>
      </c>
      <c r="T51" s="6">
        <f t="shared" si="2"/>
        <v>0.3</v>
      </c>
      <c r="U51" s="137" t="e">
        <f t="shared" si="3"/>
        <v>#REF!</v>
      </c>
      <c r="V51" s="641"/>
      <c r="W51" s="641"/>
      <c r="X51" s="641"/>
      <c r="Y51" s="641"/>
      <c r="Z51" s="361"/>
      <c r="AA51" s="809"/>
      <c r="AB51" s="508"/>
    </row>
    <row r="52" spans="1:28" ht="37.9" customHeight="1" x14ac:dyDescent="0.2">
      <c r="A52" s="817"/>
      <c r="B52" s="818"/>
      <c r="C52" s="794"/>
      <c r="D52" s="824"/>
      <c r="E52" s="819"/>
      <c r="F52" s="783"/>
      <c r="G52" s="786"/>
      <c r="H52" s="820"/>
      <c r="I52" s="820"/>
      <c r="J52" s="773"/>
      <c r="K52" s="179">
        <v>0.3</v>
      </c>
      <c r="L52" s="180" t="s">
        <v>33</v>
      </c>
      <c r="M52" s="11">
        <v>0</v>
      </c>
      <c r="N52" s="11">
        <v>0.5</v>
      </c>
      <c r="O52" s="11">
        <v>1</v>
      </c>
      <c r="P52" s="11">
        <v>0</v>
      </c>
      <c r="Q52" s="153">
        <f t="shared" si="4"/>
        <v>0</v>
      </c>
      <c r="R52" s="153">
        <f t="shared" si="0"/>
        <v>0.15</v>
      </c>
      <c r="S52" s="153">
        <f t="shared" si="1"/>
        <v>0.3</v>
      </c>
      <c r="T52" s="153">
        <f t="shared" si="2"/>
        <v>0</v>
      </c>
      <c r="U52" s="154">
        <f t="shared" si="3"/>
        <v>0.3</v>
      </c>
      <c r="V52" s="641"/>
      <c r="W52" s="641"/>
      <c r="X52" s="641"/>
      <c r="Y52" s="641"/>
      <c r="Z52" s="361"/>
      <c r="AA52" s="809"/>
      <c r="AB52" s="508"/>
    </row>
    <row r="53" spans="1:28" ht="49.9" customHeight="1" x14ac:dyDescent="0.2">
      <c r="A53" s="817"/>
      <c r="B53" s="818"/>
      <c r="C53" s="794" t="s">
        <v>199</v>
      </c>
      <c r="D53" s="769" t="s">
        <v>200</v>
      </c>
      <c r="E53" s="793" t="s">
        <v>587</v>
      </c>
      <c r="F53" s="576">
        <v>79</v>
      </c>
      <c r="G53" s="795" t="s">
        <v>763</v>
      </c>
      <c r="H53" s="793" t="s">
        <v>201</v>
      </c>
      <c r="I53" s="793"/>
      <c r="J53" s="773" t="s">
        <v>766</v>
      </c>
      <c r="K53" s="178">
        <v>0.3</v>
      </c>
      <c r="L53" s="54" t="s">
        <v>30</v>
      </c>
      <c r="M53" s="6">
        <v>1</v>
      </c>
      <c r="N53" s="6">
        <v>1</v>
      </c>
      <c r="O53" s="6">
        <v>1</v>
      </c>
      <c r="P53" s="6">
        <v>1</v>
      </c>
      <c r="Q53" s="6">
        <f t="shared" si="4"/>
        <v>0.3</v>
      </c>
      <c r="R53" s="6">
        <f t="shared" si="0"/>
        <v>0.3</v>
      </c>
      <c r="S53" s="6">
        <f t="shared" si="1"/>
        <v>0.3</v>
      </c>
      <c r="T53" s="6">
        <f t="shared" si="2"/>
        <v>0.3</v>
      </c>
      <c r="U53" s="137">
        <f t="shared" si="3"/>
        <v>0.3</v>
      </c>
      <c r="V53" s="641">
        <v>0</v>
      </c>
      <c r="W53" s="641">
        <v>0</v>
      </c>
      <c r="X53" s="641">
        <v>0</v>
      </c>
      <c r="Y53" s="641">
        <v>0</v>
      </c>
      <c r="Z53" s="361"/>
      <c r="AA53" s="808" t="s">
        <v>202</v>
      </c>
      <c r="AB53" s="508"/>
    </row>
    <row r="54" spans="1:28" ht="41.45" customHeight="1" x14ac:dyDescent="0.2">
      <c r="A54" s="817"/>
      <c r="B54" s="818"/>
      <c r="C54" s="794"/>
      <c r="D54" s="769"/>
      <c r="E54" s="793"/>
      <c r="F54" s="577"/>
      <c r="G54" s="796"/>
      <c r="H54" s="793"/>
      <c r="I54" s="793"/>
      <c r="J54" s="773"/>
      <c r="K54" s="179">
        <v>0.3</v>
      </c>
      <c r="L54" s="180" t="s">
        <v>33</v>
      </c>
      <c r="M54" s="11">
        <v>0</v>
      </c>
      <c r="N54" s="11">
        <v>0</v>
      </c>
      <c r="O54" s="11">
        <v>0</v>
      </c>
      <c r="P54" s="11">
        <v>0</v>
      </c>
      <c r="Q54" s="153">
        <f t="shared" si="4"/>
        <v>0</v>
      </c>
      <c r="R54" s="153">
        <f t="shared" si="0"/>
        <v>0</v>
      </c>
      <c r="S54" s="153">
        <f t="shared" si="1"/>
        <v>0</v>
      </c>
      <c r="T54" s="153">
        <f t="shared" si="2"/>
        <v>0</v>
      </c>
      <c r="U54" s="154">
        <f t="shared" si="3"/>
        <v>0</v>
      </c>
      <c r="V54" s="641"/>
      <c r="W54" s="641"/>
      <c r="X54" s="641"/>
      <c r="Y54" s="641"/>
      <c r="Z54" s="361"/>
      <c r="AA54" s="809"/>
      <c r="AB54" s="508"/>
    </row>
    <row r="55" spans="1:28" ht="43.9" customHeight="1" x14ac:dyDescent="0.2">
      <c r="A55" s="817"/>
      <c r="B55" s="818"/>
      <c r="C55" s="794"/>
      <c r="D55" s="769"/>
      <c r="E55" s="793"/>
      <c r="F55" s="577"/>
      <c r="G55" s="796"/>
      <c r="H55" s="793"/>
      <c r="I55" s="793"/>
      <c r="J55" s="773" t="s">
        <v>777</v>
      </c>
      <c r="K55" s="178">
        <v>0.2</v>
      </c>
      <c r="L55" s="54" t="s">
        <v>30</v>
      </c>
      <c r="M55" s="6">
        <v>0</v>
      </c>
      <c r="N55" s="6">
        <v>1</v>
      </c>
      <c r="O55" s="6">
        <v>1</v>
      </c>
      <c r="P55" s="6">
        <v>1</v>
      </c>
      <c r="Q55" s="6">
        <f t="shared" si="4"/>
        <v>0</v>
      </c>
      <c r="R55" s="6">
        <f t="shared" si="0"/>
        <v>0.2</v>
      </c>
      <c r="S55" s="6">
        <f t="shared" si="1"/>
        <v>0.2</v>
      </c>
      <c r="T55" s="6">
        <f t="shared" si="2"/>
        <v>0.2</v>
      </c>
      <c r="U55" s="137">
        <f t="shared" si="3"/>
        <v>0.2</v>
      </c>
      <c r="V55" s="641"/>
      <c r="W55" s="641"/>
      <c r="X55" s="641"/>
      <c r="Y55" s="641"/>
      <c r="Z55" s="361"/>
      <c r="AA55" s="809"/>
      <c r="AB55" s="508"/>
    </row>
    <row r="56" spans="1:28" ht="76.5" customHeight="1" x14ac:dyDescent="0.2">
      <c r="A56" s="817"/>
      <c r="B56" s="818"/>
      <c r="C56" s="794"/>
      <c r="D56" s="769"/>
      <c r="E56" s="793"/>
      <c r="F56" s="577"/>
      <c r="G56" s="796"/>
      <c r="H56" s="793"/>
      <c r="I56" s="793"/>
      <c r="J56" s="773"/>
      <c r="K56" s="179">
        <v>0.2</v>
      </c>
      <c r="L56" s="180" t="s">
        <v>33</v>
      </c>
      <c r="M56" s="11">
        <v>0</v>
      </c>
      <c r="N56" s="11">
        <v>0</v>
      </c>
      <c r="O56" s="11">
        <v>0</v>
      </c>
      <c r="P56" s="11">
        <v>0</v>
      </c>
      <c r="Q56" s="153">
        <f t="shared" si="4"/>
        <v>0</v>
      </c>
      <c r="R56" s="153">
        <f t="shared" si="0"/>
        <v>0</v>
      </c>
      <c r="S56" s="153">
        <f t="shared" si="1"/>
        <v>0</v>
      </c>
      <c r="T56" s="153">
        <f t="shared" si="2"/>
        <v>0</v>
      </c>
      <c r="U56" s="154">
        <f t="shared" si="3"/>
        <v>0</v>
      </c>
      <c r="V56" s="641"/>
      <c r="W56" s="641"/>
      <c r="X56" s="641"/>
      <c r="Y56" s="641"/>
      <c r="Z56" s="361"/>
      <c r="AA56" s="809"/>
      <c r="AB56" s="508"/>
    </row>
    <row r="57" spans="1:28" ht="49.9" customHeight="1" x14ac:dyDescent="0.2">
      <c r="A57" s="817"/>
      <c r="B57" s="818"/>
      <c r="C57" s="794"/>
      <c r="D57" s="769"/>
      <c r="E57" s="793"/>
      <c r="F57" s="577"/>
      <c r="G57" s="796"/>
      <c r="H57" s="793"/>
      <c r="I57" s="793"/>
      <c r="J57" s="773" t="s">
        <v>767</v>
      </c>
      <c r="K57" s="178">
        <v>0.5</v>
      </c>
      <c r="L57" s="54" t="s">
        <v>30</v>
      </c>
      <c r="M57" s="6">
        <v>0</v>
      </c>
      <c r="N57" s="6">
        <v>0</v>
      </c>
      <c r="O57" s="6">
        <v>1</v>
      </c>
      <c r="P57" s="6">
        <v>1</v>
      </c>
      <c r="Q57" s="6">
        <f t="shared" si="4"/>
        <v>0</v>
      </c>
      <c r="R57" s="6">
        <f t="shared" si="0"/>
        <v>0</v>
      </c>
      <c r="S57" s="6">
        <f t="shared" si="1"/>
        <v>0.5</v>
      </c>
      <c r="T57" s="6">
        <f t="shared" si="2"/>
        <v>0.5</v>
      </c>
      <c r="U57" s="137">
        <f t="shared" si="3"/>
        <v>0.5</v>
      </c>
      <c r="V57" s="641"/>
      <c r="W57" s="641"/>
      <c r="X57" s="641"/>
      <c r="Y57" s="641"/>
      <c r="Z57" s="361"/>
      <c r="AA57" s="809"/>
      <c r="AB57" s="508"/>
    </row>
    <row r="58" spans="1:28" ht="30" customHeight="1" x14ac:dyDescent="0.2">
      <c r="A58" s="817"/>
      <c r="B58" s="818"/>
      <c r="C58" s="794"/>
      <c r="D58" s="769"/>
      <c r="E58" s="793"/>
      <c r="F58" s="577"/>
      <c r="G58" s="796"/>
      <c r="H58" s="793"/>
      <c r="I58" s="793"/>
      <c r="J58" s="773"/>
      <c r="K58" s="179">
        <v>0.5</v>
      </c>
      <c r="L58" s="180" t="s">
        <v>33</v>
      </c>
      <c r="M58" s="11">
        <v>0</v>
      </c>
      <c r="N58" s="11">
        <v>0</v>
      </c>
      <c r="O58" s="11">
        <v>0</v>
      </c>
      <c r="P58" s="11">
        <v>0</v>
      </c>
      <c r="Q58" s="153">
        <f t="shared" si="4"/>
        <v>0</v>
      </c>
      <c r="R58" s="153">
        <f t="shared" si="0"/>
        <v>0</v>
      </c>
      <c r="S58" s="153">
        <f t="shared" si="1"/>
        <v>0</v>
      </c>
      <c r="T58" s="153">
        <f t="shared" si="2"/>
        <v>0</v>
      </c>
      <c r="U58" s="154">
        <f t="shared" si="3"/>
        <v>0</v>
      </c>
      <c r="V58" s="641"/>
      <c r="W58" s="641"/>
      <c r="X58" s="641"/>
      <c r="Y58" s="641"/>
      <c r="Z58" s="361"/>
      <c r="AA58" s="809"/>
      <c r="AB58" s="508"/>
    </row>
    <row r="59" spans="1:28" ht="43.9" customHeight="1" x14ac:dyDescent="0.2">
      <c r="A59" s="817"/>
      <c r="B59" s="818"/>
      <c r="C59" s="794" t="s">
        <v>203</v>
      </c>
      <c r="D59" s="769" t="s">
        <v>204</v>
      </c>
      <c r="E59" s="769" t="s">
        <v>588</v>
      </c>
      <c r="F59" s="766">
        <v>80</v>
      </c>
      <c r="G59" s="821" t="s">
        <v>770</v>
      </c>
      <c r="H59" s="792" t="s">
        <v>771</v>
      </c>
      <c r="I59" s="792"/>
      <c r="J59" s="773" t="s">
        <v>772</v>
      </c>
      <c r="K59" s="178">
        <v>0.3</v>
      </c>
      <c r="L59" s="54" t="s">
        <v>30</v>
      </c>
      <c r="M59" s="6">
        <v>1</v>
      </c>
      <c r="N59" s="6">
        <v>1</v>
      </c>
      <c r="O59" s="6">
        <v>1</v>
      </c>
      <c r="P59" s="6">
        <v>1</v>
      </c>
      <c r="Q59" s="6">
        <f t="shared" si="4"/>
        <v>0.3</v>
      </c>
      <c r="R59" s="6">
        <f t="shared" si="0"/>
        <v>0.3</v>
      </c>
      <c r="S59" s="6">
        <f t="shared" si="1"/>
        <v>0.3</v>
      </c>
      <c r="T59" s="6">
        <f t="shared" si="2"/>
        <v>0.3</v>
      </c>
      <c r="U59" s="137">
        <f t="shared" si="3"/>
        <v>0.3</v>
      </c>
      <c r="V59" s="358">
        <v>0</v>
      </c>
      <c r="W59" s="358">
        <v>0</v>
      </c>
      <c r="X59" s="358">
        <v>0</v>
      </c>
      <c r="Y59" s="358">
        <v>0</v>
      </c>
      <c r="Z59" s="361"/>
      <c r="AA59" s="808" t="s">
        <v>206</v>
      </c>
      <c r="AB59" s="508"/>
    </row>
    <row r="60" spans="1:28" ht="56.45" customHeight="1" x14ac:dyDescent="0.2">
      <c r="A60" s="817"/>
      <c r="B60" s="818"/>
      <c r="C60" s="794"/>
      <c r="D60" s="769"/>
      <c r="E60" s="769"/>
      <c r="F60" s="767"/>
      <c r="G60" s="822"/>
      <c r="H60" s="792"/>
      <c r="I60" s="792"/>
      <c r="J60" s="773"/>
      <c r="K60" s="179">
        <v>0.3</v>
      </c>
      <c r="L60" s="180" t="s">
        <v>33</v>
      </c>
      <c r="M60" s="11">
        <v>0</v>
      </c>
      <c r="N60" s="11">
        <v>0</v>
      </c>
      <c r="O60" s="11">
        <v>0</v>
      </c>
      <c r="P60" s="11">
        <v>0</v>
      </c>
      <c r="Q60" s="153">
        <f t="shared" si="4"/>
        <v>0</v>
      </c>
      <c r="R60" s="153">
        <f t="shared" si="0"/>
        <v>0</v>
      </c>
      <c r="S60" s="153">
        <f t="shared" si="1"/>
        <v>0</v>
      </c>
      <c r="T60" s="153">
        <f t="shared" si="2"/>
        <v>0</v>
      </c>
      <c r="U60" s="154">
        <f t="shared" si="3"/>
        <v>0</v>
      </c>
      <c r="V60" s="358"/>
      <c r="W60" s="358"/>
      <c r="X60" s="358"/>
      <c r="Y60" s="358"/>
      <c r="Z60" s="361"/>
      <c r="AA60" s="809"/>
      <c r="AB60" s="508"/>
    </row>
    <row r="61" spans="1:28" ht="34.9" customHeight="1" x14ac:dyDescent="0.2">
      <c r="A61" s="817"/>
      <c r="B61" s="818"/>
      <c r="C61" s="794"/>
      <c r="D61" s="769"/>
      <c r="E61" s="769"/>
      <c r="F61" s="767"/>
      <c r="G61" s="822"/>
      <c r="H61" s="792"/>
      <c r="I61" s="792"/>
      <c r="J61" s="773" t="s">
        <v>773</v>
      </c>
      <c r="K61" s="178">
        <v>0.3</v>
      </c>
      <c r="L61" s="54" t="s">
        <v>30</v>
      </c>
      <c r="M61" s="6">
        <v>1</v>
      </c>
      <c r="N61" s="6">
        <v>1</v>
      </c>
      <c r="O61" s="6">
        <v>1</v>
      </c>
      <c r="P61" s="6">
        <v>0</v>
      </c>
      <c r="Q61" s="6">
        <f t="shared" si="4"/>
        <v>0.3</v>
      </c>
      <c r="R61" s="6">
        <f t="shared" si="0"/>
        <v>0.3</v>
      </c>
      <c r="S61" s="6">
        <f t="shared" si="1"/>
        <v>0.3</v>
      </c>
      <c r="T61" s="6">
        <f t="shared" si="2"/>
        <v>0</v>
      </c>
      <c r="U61" s="137">
        <f t="shared" si="3"/>
        <v>0.3</v>
      </c>
      <c r="V61" s="358"/>
      <c r="W61" s="358"/>
      <c r="X61" s="358"/>
      <c r="Y61" s="358"/>
      <c r="Z61" s="361"/>
      <c r="AA61" s="809"/>
      <c r="AB61" s="508"/>
    </row>
    <row r="62" spans="1:28" ht="49.9" customHeight="1" x14ac:dyDescent="0.2">
      <c r="A62" s="817"/>
      <c r="B62" s="818"/>
      <c r="C62" s="794"/>
      <c r="D62" s="769"/>
      <c r="E62" s="769"/>
      <c r="F62" s="767"/>
      <c r="G62" s="822"/>
      <c r="H62" s="792"/>
      <c r="I62" s="792"/>
      <c r="J62" s="773"/>
      <c r="K62" s="179">
        <v>0.3</v>
      </c>
      <c r="L62" s="180" t="s">
        <v>33</v>
      </c>
      <c r="M62" s="11" t="e">
        <f>'[1]I TRIM - PA 2022'!O346</f>
        <v>#REF!</v>
      </c>
      <c r="N62" s="11">
        <v>0.5</v>
      </c>
      <c r="O62" s="11">
        <v>0.7</v>
      </c>
      <c r="P62" s="11">
        <v>0</v>
      </c>
      <c r="Q62" s="153" t="e">
        <f t="shared" si="4"/>
        <v>#REF!</v>
      </c>
      <c r="R62" s="153">
        <f t="shared" si="0"/>
        <v>0.15</v>
      </c>
      <c r="S62" s="153">
        <f t="shared" si="1"/>
        <v>0.21</v>
      </c>
      <c r="T62" s="153">
        <f t="shared" si="2"/>
        <v>0</v>
      </c>
      <c r="U62" s="154" t="e">
        <f t="shared" si="3"/>
        <v>#REF!</v>
      </c>
      <c r="V62" s="358"/>
      <c r="W62" s="358"/>
      <c r="X62" s="358"/>
      <c r="Y62" s="358"/>
      <c r="Z62" s="361"/>
      <c r="AA62" s="809"/>
      <c r="AB62" s="508"/>
    </row>
    <row r="63" spans="1:28" ht="57" customHeight="1" x14ac:dyDescent="0.2">
      <c r="A63" s="817"/>
      <c r="B63" s="818"/>
      <c r="C63" s="794"/>
      <c r="D63" s="769"/>
      <c r="E63" s="769"/>
      <c r="F63" s="767"/>
      <c r="G63" s="822"/>
      <c r="H63" s="792"/>
      <c r="I63" s="792"/>
      <c r="J63" s="773" t="s">
        <v>774</v>
      </c>
      <c r="K63" s="178">
        <v>0.4</v>
      </c>
      <c r="L63" s="54" t="s">
        <v>30</v>
      </c>
      <c r="M63" s="6">
        <v>0</v>
      </c>
      <c r="N63" s="6">
        <v>1</v>
      </c>
      <c r="O63" s="6">
        <v>1</v>
      </c>
      <c r="P63" s="6">
        <v>1</v>
      </c>
      <c r="Q63" s="6">
        <f t="shared" si="4"/>
        <v>0</v>
      </c>
      <c r="R63" s="6">
        <f t="shared" si="0"/>
        <v>0.4</v>
      </c>
      <c r="S63" s="6">
        <f t="shared" si="1"/>
        <v>0.4</v>
      </c>
      <c r="T63" s="6">
        <f t="shared" si="2"/>
        <v>0.4</v>
      </c>
      <c r="U63" s="137">
        <f t="shared" si="3"/>
        <v>0.4</v>
      </c>
      <c r="V63" s="358"/>
      <c r="W63" s="358"/>
      <c r="X63" s="358"/>
      <c r="Y63" s="358"/>
      <c r="Z63" s="361"/>
      <c r="AA63" s="809"/>
      <c r="AB63" s="508"/>
    </row>
    <row r="64" spans="1:28" ht="31.9" customHeight="1" x14ac:dyDescent="0.2">
      <c r="A64" s="817"/>
      <c r="B64" s="818"/>
      <c r="C64" s="794"/>
      <c r="D64" s="769"/>
      <c r="E64" s="769"/>
      <c r="F64" s="768"/>
      <c r="G64" s="823"/>
      <c r="H64" s="792"/>
      <c r="I64" s="792"/>
      <c r="J64" s="773"/>
      <c r="K64" s="179">
        <v>0.4</v>
      </c>
      <c r="L64" s="180" t="s">
        <v>33</v>
      </c>
      <c r="M64" s="11">
        <v>0</v>
      </c>
      <c r="N64" s="11">
        <v>0</v>
      </c>
      <c r="O64" s="11">
        <v>0</v>
      </c>
      <c r="P64" s="11">
        <v>0</v>
      </c>
      <c r="Q64" s="193">
        <f t="shared" si="4"/>
        <v>0</v>
      </c>
      <c r="R64" s="193">
        <f t="shared" si="0"/>
        <v>0</v>
      </c>
      <c r="S64" s="193">
        <f t="shared" si="1"/>
        <v>0</v>
      </c>
      <c r="T64" s="193">
        <f t="shared" si="2"/>
        <v>0</v>
      </c>
      <c r="U64" s="154">
        <f t="shared" si="3"/>
        <v>0</v>
      </c>
      <c r="V64" s="359"/>
      <c r="W64" s="359"/>
      <c r="X64" s="359"/>
      <c r="Y64" s="359"/>
      <c r="Z64" s="362"/>
      <c r="AA64" s="810"/>
      <c r="AB64" s="509"/>
    </row>
    <row r="65" spans="1:25" ht="36" customHeight="1" x14ac:dyDescent="0.2">
      <c r="A65" s="1"/>
      <c r="B65" s="2"/>
      <c r="C65" s="2"/>
      <c r="D65" s="2"/>
      <c r="E65" s="3"/>
      <c r="F65" s="3"/>
      <c r="G65" s="3"/>
      <c r="H65" s="16"/>
      <c r="I65" s="16"/>
      <c r="J65" s="39"/>
      <c r="K65" s="37"/>
      <c r="L65" s="3"/>
      <c r="M65" s="2"/>
      <c r="N65" s="2"/>
      <c r="O65" s="2"/>
      <c r="P65" s="2"/>
      <c r="Q65" s="286"/>
      <c r="R65" s="286"/>
      <c r="S65" s="286"/>
      <c r="T65" s="286"/>
      <c r="U65" s="286"/>
      <c r="V65" s="140"/>
      <c r="W65" s="140"/>
      <c r="X65" s="140"/>
      <c r="Y65" s="140"/>
    </row>
    <row r="66" spans="1:25" ht="15" x14ac:dyDescent="0.2">
      <c r="A66" s="1"/>
      <c r="B66" s="2"/>
      <c r="C66" s="2"/>
      <c r="D66" s="2"/>
      <c r="E66" s="3"/>
      <c r="F66" s="3"/>
      <c r="G66" s="3"/>
      <c r="H66" s="16"/>
      <c r="I66" s="16"/>
      <c r="J66" s="39"/>
      <c r="K66" s="37"/>
      <c r="L66" s="3"/>
      <c r="M66" s="2"/>
      <c r="N66" s="2"/>
      <c r="O66" s="2"/>
      <c r="P66" s="2"/>
      <c r="Q66" s="287"/>
      <c r="R66" s="287"/>
      <c r="S66" s="287"/>
      <c r="T66" s="287"/>
      <c r="U66" s="287"/>
      <c r="V66" s="140"/>
      <c r="W66" s="140"/>
      <c r="X66" s="140"/>
      <c r="Y66" s="140"/>
    </row>
    <row r="67" spans="1:25" ht="15" x14ac:dyDescent="0.2">
      <c r="A67" s="1"/>
      <c r="B67" s="2"/>
      <c r="C67" s="2"/>
      <c r="D67" s="2"/>
      <c r="E67" s="3"/>
      <c r="F67" s="3"/>
      <c r="G67" s="3"/>
      <c r="H67" s="16"/>
      <c r="I67" s="16"/>
      <c r="J67" s="39"/>
      <c r="K67" s="37"/>
      <c r="L67" s="3"/>
      <c r="M67" s="2"/>
      <c r="N67" s="2"/>
      <c r="O67" s="2"/>
      <c r="P67" s="2"/>
      <c r="Q67" s="288"/>
      <c r="R67" s="288"/>
      <c r="S67" s="288"/>
      <c r="T67" s="288"/>
      <c r="U67" s="289"/>
      <c r="V67" s="140"/>
      <c r="W67" s="140"/>
      <c r="X67" s="140"/>
      <c r="Y67" s="140"/>
    </row>
    <row r="68" spans="1:25" ht="15" x14ac:dyDescent="0.2">
      <c r="A68" s="1"/>
      <c r="B68" s="2"/>
      <c r="C68" s="2"/>
      <c r="D68" s="2"/>
      <c r="E68" s="3"/>
      <c r="F68" s="3"/>
      <c r="G68" s="3"/>
      <c r="H68" s="16"/>
      <c r="I68" s="16"/>
      <c r="J68" s="39"/>
      <c r="K68" s="37"/>
      <c r="L68" s="3"/>
      <c r="M68" s="2"/>
      <c r="N68" s="2"/>
      <c r="O68" s="2"/>
      <c r="P68" s="2"/>
      <c r="Q68" s="791"/>
      <c r="R68" s="791"/>
      <c r="S68" s="791"/>
      <c r="T68" s="791"/>
      <c r="U68" s="791"/>
      <c r="V68" s="140"/>
      <c r="W68" s="140"/>
      <c r="X68" s="140"/>
      <c r="Y68" s="140"/>
    </row>
    <row r="69" spans="1:25" ht="15" x14ac:dyDescent="0.2">
      <c r="A69" s="1"/>
      <c r="B69" s="2"/>
      <c r="C69" s="2"/>
      <c r="D69" s="2"/>
      <c r="E69" s="3"/>
      <c r="F69" s="3"/>
      <c r="G69" s="3"/>
      <c r="H69" s="16"/>
      <c r="I69" s="16"/>
      <c r="J69" s="39"/>
      <c r="K69" s="37"/>
      <c r="L69" s="3"/>
      <c r="M69" s="2"/>
      <c r="N69" s="2"/>
      <c r="O69" s="2"/>
      <c r="P69" s="2"/>
      <c r="Q69" s="287"/>
      <c r="R69" s="287"/>
      <c r="S69" s="287"/>
      <c r="T69" s="287"/>
      <c r="U69" s="287"/>
      <c r="V69" s="140"/>
      <c r="W69" s="140"/>
      <c r="X69" s="140"/>
      <c r="Y69" s="140"/>
    </row>
    <row r="70" spans="1:25" ht="15" x14ac:dyDescent="0.2">
      <c r="A70" s="1"/>
      <c r="B70" s="2"/>
      <c r="C70" s="2"/>
      <c r="D70" s="2"/>
      <c r="E70" s="3"/>
      <c r="F70" s="3"/>
      <c r="G70" s="3"/>
      <c r="H70" s="16"/>
      <c r="I70" s="16"/>
      <c r="J70" s="39"/>
      <c r="K70" s="37"/>
      <c r="L70" s="3"/>
      <c r="M70" s="2"/>
      <c r="N70" s="2"/>
      <c r="O70" s="2"/>
      <c r="P70" s="2"/>
      <c r="Q70" s="290"/>
      <c r="R70" s="290"/>
      <c r="S70" s="290"/>
      <c r="T70" s="290"/>
      <c r="U70" s="290"/>
      <c r="V70" s="140"/>
      <c r="W70" s="140"/>
      <c r="X70" s="140"/>
      <c r="Y70" s="140"/>
    </row>
    <row r="71" spans="1:25" x14ac:dyDescent="0.2">
      <c r="Q71" s="139"/>
      <c r="R71" s="139"/>
      <c r="S71" s="139"/>
      <c r="T71" s="139"/>
      <c r="U71" s="140"/>
      <c r="V71" s="140"/>
      <c r="W71" s="140"/>
      <c r="X71" s="140"/>
      <c r="Y71" s="140"/>
    </row>
    <row r="72" spans="1:25" x14ac:dyDescent="0.2">
      <c r="Q72" s="139"/>
      <c r="R72" s="139"/>
      <c r="S72" s="139"/>
      <c r="T72" s="139"/>
      <c r="U72" s="140"/>
      <c r="V72" s="140"/>
      <c r="W72" s="140"/>
      <c r="X72" s="140"/>
      <c r="Y72" s="140"/>
    </row>
    <row r="73" spans="1:25" x14ac:dyDescent="0.2">
      <c r="Q73" s="139"/>
      <c r="R73" s="139"/>
      <c r="S73" s="139"/>
      <c r="T73" s="139"/>
      <c r="U73" s="140"/>
      <c r="V73" s="140"/>
      <c r="W73" s="140"/>
      <c r="X73" s="140"/>
      <c r="Y73" s="140"/>
    </row>
    <row r="74" spans="1:25" x14ac:dyDescent="0.2">
      <c r="Q74" s="139"/>
      <c r="R74" s="139"/>
      <c r="S74" s="139"/>
      <c r="T74" s="139"/>
      <c r="U74" s="140"/>
      <c r="V74" s="140"/>
      <c r="W74" s="140"/>
      <c r="X74" s="140"/>
      <c r="Y74" s="140"/>
    </row>
    <row r="75" spans="1:25" x14ac:dyDescent="0.2">
      <c r="Q75" s="139"/>
      <c r="R75" s="139"/>
      <c r="S75" s="139"/>
      <c r="T75" s="139"/>
      <c r="U75" s="140"/>
      <c r="V75" s="140"/>
      <c r="W75" s="140"/>
      <c r="X75" s="140"/>
      <c r="Y75" s="140"/>
    </row>
    <row r="76" spans="1:25" x14ac:dyDescent="0.2">
      <c r="Q76" s="139"/>
      <c r="R76" s="139"/>
      <c r="S76" s="139"/>
      <c r="T76" s="139"/>
      <c r="U76" s="140"/>
      <c r="V76" s="140"/>
      <c r="W76" s="140"/>
      <c r="X76" s="140"/>
      <c r="Y76" s="140"/>
    </row>
    <row r="77" spans="1:25" x14ac:dyDescent="0.2">
      <c r="Q77" s="139"/>
      <c r="R77" s="139"/>
      <c r="S77" s="139"/>
      <c r="T77" s="139"/>
      <c r="U77" s="140"/>
      <c r="V77" s="140"/>
      <c r="W77" s="140"/>
      <c r="X77" s="140"/>
      <c r="Y77" s="140"/>
    </row>
    <row r="78" spans="1:25" x14ac:dyDescent="0.2">
      <c r="Q78" s="139"/>
      <c r="R78" s="139"/>
      <c r="S78" s="139"/>
      <c r="T78" s="139"/>
      <c r="U78" s="140"/>
      <c r="V78" s="140"/>
      <c r="W78" s="140"/>
      <c r="X78" s="140"/>
      <c r="Y78" s="140"/>
    </row>
    <row r="79" spans="1:25" x14ac:dyDescent="0.2">
      <c r="Q79" s="139"/>
      <c r="R79" s="139"/>
      <c r="S79" s="139"/>
      <c r="T79" s="139"/>
      <c r="U79" s="140"/>
      <c r="V79" s="140"/>
      <c r="W79" s="140"/>
      <c r="X79" s="140"/>
      <c r="Y79" s="140"/>
    </row>
    <row r="80" spans="1:25" x14ac:dyDescent="0.2">
      <c r="Q80" s="139"/>
      <c r="R80" s="139"/>
      <c r="S80" s="139"/>
      <c r="T80" s="139"/>
      <c r="U80" s="140"/>
      <c r="V80" s="140"/>
      <c r="W80" s="140"/>
      <c r="X80" s="140"/>
      <c r="Y80" s="140"/>
    </row>
    <row r="81" spans="17:25" x14ac:dyDescent="0.2">
      <c r="Q81" s="139"/>
      <c r="R81" s="139"/>
      <c r="S81" s="139"/>
      <c r="T81" s="139"/>
      <c r="U81" s="140"/>
      <c r="V81" s="140"/>
      <c r="W81" s="140"/>
      <c r="X81" s="140"/>
      <c r="Y81" s="140"/>
    </row>
    <row r="82" spans="17:25" x14ac:dyDescent="0.2">
      <c r="Q82" s="139"/>
      <c r="R82" s="139"/>
      <c r="S82" s="139"/>
      <c r="T82" s="139"/>
      <c r="U82" s="140"/>
      <c r="V82" s="140"/>
      <c r="W82" s="140"/>
      <c r="X82" s="140"/>
      <c r="Y82" s="140"/>
    </row>
    <row r="83" spans="17:25" x14ac:dyDescent="0.2">
      <c r="Q83" s="139"/>
      <c r="R83" s="139"/>
      <c r="S83" s="139"/>
      <c r="T83" s="139"/>
      <c r="U83" s="140"/>
      <c r="V83" s="140"/>
      <c r="W83" s="140"/>
      <c r="X83" s="140"/>
      <c r="Y83" s="140"/>
    </row>
    <row r="84" spans="17:25" x14ac:dyDescent="0.2">
      <c r="Q84" s="139"/>
      <c r="R84" s="139"/>
      <c r="S84" s="139"/>
      <c r="T84" s="139"/>
      <c r="U84" s="140"/>
      <c r="V84" s="140"/>
      <c r="W84" s="140"/>
      <c r="X84" s="140"/>
      <c r="Y84" s="140"/>
    </row>
    <row r="85" spans="17:25" x14ac:dyDescent="0.2">
      <c r="Q85" s="139"/>
      <c r="R85" s="139"/>
      <c r="S85" s="139"/>
      <c r="T85" s="139"/>
      <c r="U85" s="140"/>
      <c r="V85" s="140"/>
      <c r="W85" s="140"/>
      <c r="X85" s="140"/>
      <c r="Y85" s="140"/>
    </row>
    <row r="86" spans="17:25" x14ac:dyDescent="0.2">
      <c r="Q86" s="139"/>
      <c r="R86" s="139"/>
      <c r="S86" s="139"/>
      <c r="T86" s="139"/>
      <c r="U86" s="140"/>
      <c r="V86" s="140"/>
      <c r="W86" s="140"/>
      <c r="X86" s="140"/>
      <c r="Y86" s="140"/>
    </row>
    <row r="87" spans="17:25" x14ac:dyDescent="0.2">
      <c r="Q87" s="139"/>
      <c r="R87" s="139"/>
      <c r="S87" s="139"/>
      <c r="T87" s="139"/>
      <c r="U87" s="140"/>
      <c r="V87" s="140"/>
      <c r="W87" s="140"/>
      <c r="X87" s="140"/>
      <c r="Y87" s="140"/>
    </row>
    <row r="88" spans="17:25" x14ac:dyDescent="0.2">
      <c r="Q88" s="139"/>
      <c r="R88" s="139"/>
      <c r="S88" s="139"/>
      <c r="T88" s="139"/>
      <c r="U88" s="140"/>
      <c r="V88" s="140"/>
      <c r="W88" s="140"/>
      <c r="X88" s="140"/>
      <c r="Y88" s="140"/>
    </row>
    <row r="89" spans="17:25" x14ac:dyDescent="0.2">
      <c r="Q89" s="139"/>
      <c r="R89" s="139"/>
      <c r="S89" s="139"/>
      <c r="T89" s="139"/>
      <c r="U89" s="140"/>
      <c r="V89" s="140"/>
      <c r="W89" s="140"/>
      <c r="X89" s="140"/>
      <c r="Y89" s="140"/>
    </row>
    <row r="90" spans="17:25" x14ac:dyDescent="0.2">
      <c r="Q90" s="139"/>
      <c r="R90" s="139"/>
      <c r="S90" s="139"/>
      <c r="T90" s="139"/>
      <c r="U90" s="140"/>
      <c r="V90" s="140"/>
      <c r="W90" s="140"/>
      <c r="X90" s="140"/>
      <c r="Y90" s="140"/>
    </row>
    <row r="91" spans="17:25" x14ac:dyDescent="0.2">
      <c r="Q91" s="139"/>
      <c r="R91" s="139"/>
      <c r="S91" s="139"/>
      <c r="T91" s="139"/>
      <c r="U91" s="140"/>
      <c r="V91" s="140"/>
      <c r="W91" s="140"/>
      <c r="X91" s="140"/>
      <c r="Y91" s="140"/>
    </row>
    <row r="92" spans="17:25" x14ac:dyDescent="0.2">
      <c r="Q92" s="139"/>
      <c r="R92" s="139"/>
      <c r="S92" s="139"/>
      <c r="T92" s="139"/>
      <c r="U92" s="140"/>
      <c r="V92" s="140"/>
      <c r="W92" s="140"/>
      <c r="X92" s="140"/>
      <c r="Y92" s="140"/>
    </row>
    <row r="93" spans="17:25" x14ac:dyDescent="0.2">
      <c r="Q93" s="139"/>
      <c r="R93" s="139"/>
      <c r="S93" s="139"/>
      <c r="T93" s="139"/>
      <c r="U93" s="140"/>
      <c r="V93" s="140"/>
      <c r="W93" s="140"/>
      <c r="X93" s="140"/>
      <c r="Y93" s="140"/>
    </row>
    <row r="94" spans="17:25" x14ac:dyDescent="0.2">
      <c r="Q94" s="139"/>
      <c r="R94" s="139"/>
      <c r="S94" s="139"/>
      <c r="T94" s="139"/>
      <c r="U94" s="140"/>
      <c r="V94" s="140"/>
      <c r="W94" s="140"/>
      <c r="X94" s="140"/>
      <c r="Y94" s="140"/>
    </row>
    <row r="95" spans="17:25" x14ac:dyDescent="0.2">
      <c r="Q95" s="139"/>
      <c r="R95" s="139"/>
      <c r="S95" s="139"/>
      <c r="T95" s="139"/>
      <c r="U95" s="140"/>
      <c r="V95" s="140"/>
      <c r="W95" s="140"/>
      <c r="X95" s="140"/>
      <c r="Y95" s="140"/>
    </row>
    <row r="96" spans="17:25" x14ac:dyDescent="0.2">
      <c r="Q96" s="139"/>
      <c r="R96" s="139"/>
      <c r="S96" s="139"/>
      <c r="T96" s="139"/>
      <c r="U96" s="140"/>
      <c r="V96" s="140"/>
      <c r="W96" s="140"/>
      <c r="X96" s="140"/>
      <c r="Y96" s="140"/>
    </row>
    <row r="97" spans="17:25" x14ac:dyDescent="0.2">
      <c r="Q97" s="139"/>
      <c r="R97" s="139"/>
      <c r="S97" s="139"/>
      <c r="T97" s="139"/>
      <c r="U97" s="140"/>
      <c r="V97" s="140"/>
      <c r="W97" s="140"/>
      <c r="X97" s="140"/>
      <c r="Y97" s="140"/>
    </row>
    <row r="98" spans="17:25" x14ac:dyDescent="0.2">
      <c r="Q98" s="139"/>
      <c r="R98" s="139"/>
      <c r="S98" s="139"/>
      <c r="T98" s="139"/>
      <c r="U98" s="140"/>
      <c r="V98" s="140"/>
      <c r="W98" s="140"/>
      <c r="X98" s="140"/>
      <c r="Y98" s="140"/>
    </row>
    <row r="99" spans="17:25" x14ac:dyDescent="0.2">
      <c r="Q99" s="139"/>
      <c r="R99" s="139"/>
      <c r="S99" s="139"/>
      <c r="T99" s="139"/>
      <c r="U99" s="140"/>
      <c r="V99" s="140"/>
      <c r="W99" s="140"/>
      <c r="X99" s="140"/>
      <c r="Y99" s="140"/>
    </row>
    <row r="100" spans="17:25" x14ac:dyDescent="0.2">
      <c r="Q100" s="139"/>
      <c r="R100" s="139"/>
      <c r="S100" s="139"/>
      <c r="T100" s="139"/>
      <c r="U100" s="140"/>
      <c r="V100" s="140"/>
      <c r="W100" s="140"/>
      <c r="X100" s="140"/>
      <c r="Y100" s="140"/>
    </row>
    <row r="101" spans="17:25" x14ac:dyDescent="0.2">
      <c r="Q101" s="139"/>
      <c r="R101" s="139"/>
      <c r="S101" s="139"/>
      <c r="T101" s="139"/>
      <c r="U101" s="140"/>
      <c r="V101" s="140"/>
      <c r="W101" s="140"/>
      <c r="X101" s="140"/>
      <c r="Y101" s="140"/>
    </row>
    <row r="102" spans="17:25" x14ac:dyDescent="0.2">
      <c r="Q102" s="139"/>
      <c r="R102" s="139"/>
      <c r="S102" s="139"/>
      <c r="T102" s="139"/>
      <c r="U102" s="140"/>
      <c r="V102" s="140"/>
      <c r="W102" s="140"/>
      <c r="X102" s="140"/>
      <c r="Y102" s="140"/>
    </row>
    <row r="103" spans="17:25" x14ac:dyDescent="0.2">
      <c r="Q103" s="139"/>
      <c r="R103" s="139"/>
      <c r="S103" s="139"/>
      <c r="T103" s="139"/>
      <c r="U103" s="140"/>
      <c r="V103" s="140"/>
      <c r="W103" s="140"/>
      <c r="X103" s="140"/>
      <c r="Y103" s="140"/>
    </row>
    <row r="104" spans="17:25" x14ac:dyDescent="0.2">
      <c r="Q104" s="139"/>
      <c r="R104" s="139"/>
      <c r="S104" s="139"/>
      <c r="T104" s="139"/>
      <c r="U104" s="140"/>
      <c r="V104" s="140"/>
      <c r="W104" s="140"/>
      <c r="X104" s="140"/>
      <c r="Y104" s="140"/>
    </row>
    <row r="105" spans="17:25" x14ac:dyDescent="0.2">
      <c r="Q105" s="139"/>
      <c r="R105" s="139"/>
      <c r="S105" s="139"/>
      <c r="T105" s="139"/>
      <c r="U105" s="140"/>
      <c r="V105" s="140"/>
      <c r="W105" s="140"/>
      <c r="X105" s="140"/>
      <c r="Y105" s="140"/>
    </row>
    <row r="106" spans="17:25" x14ac:dyDescent="0.2">
      <c r="Q106" s="139"/>
      <c r="R106" s="139"/>
      <c r="S106" s="139"/>
      <c r="T106" s="139"/>
      <c r="U106" s="140"/>
      <c r="V106" s="140"/>
      <c r="W106" s="140"/>
      <c r="X106" s="140"/>
      <c r="Y106" s="140"/>
    </row>
    <row r="107" spans="17:25" x14ac:dyDescent="0.2">
      <c r="Q107" s="139"/>
      <c r="R107" s="139"/>
      <c r="S107" s="139"/>
      <c r="T107" s="139"/>
      <c r="U107" s="140"/>
      <c r="V107" s="140"/>
      <c r="W107" s="140"/>
      <c r="X107" s="140"/>
      <c r="Y107" s="140"/>
    </row>
    <row r="108" spans="17:25" x14ac:dyDescent="0.2">
      <c r="Q108" s="139"/>
      <c r="R108" s="139"/>
      <c r="S108" s="139"/>
      <c r="T108" s="139"/>
      <c r="U108" s="140"/>
      <c r="V108" s="140"/>
      <c r="W108" s="140"/>
      <c r="X108" s="140"/>
      <c r="Y108" s="140"/>
    </row>
    <row r="109" spans="17:25" x14ac:dyDescent="0.2">
      <c r="Q109" s="139"/>
      <c r="R109" s="139"/>
      <c r="S109" s="139"/>
      <c r="T109" s="139"/>
      <c r="U109" s="140"/>
      <c r="V109" s="140"/>
      <c r="W109" s="140"/>
      <c r="X109" s="140"/>
      <c r="Y109" s="140"/>
    </row>
    <row r="110" spans="17:25" x14ac:dyDescent="0.2">
      <c r="Q110" s="139"/>
      <c r="R110" s="139"/>
      <c r="S110" s="139"/>
      <c r="T110" s="139"/>
      <c r="U110" s="140"/>
      <c r="V110" s="140"/>
      <c r="W110" s="140"/>
      <c r="X110" s="140"/>
      <c r="Y110" s="140"/>
    </row>
    <row r="111" spans="17:25" x14ac:dyDescent="0.2">
      <c r="Q111" s="139"/>
      <c r="R111" s="139"/>
      <c r="S111" s="139"/>
      <c r="T111" s="139"/>
      <c r="U111" s="140"/>
      <c r="V111" s="140"/>
      <c r="W111" s="140"/>
      <c r="X111" s="140"/>
      <c r="Y111" s="140"/>
    </row>
    <row r="112" spans="17:25" x14ac:dyDescent="0.2">
      <c r="Q112" s="139"/>
      <c r="R112" s="139"/>
      <c r="S112" s="139"/>
      <c r="T112" s="139"/>
      <c r="U112" s="140"/>
      <c r="V112" s="140"/>
      <c r="W112" s="140"/>
      <c r="X112" s="140"/>
      <c r="Y112" s="140"/>
    </row>
    <row r="113" spans="17:25" x14ac:dyDescent="0.2">
      <c r="Q113" s="139"/>
      <c r="R113" s="139"/>
      <c r="S113" s="139"/>
      <c r="T113" s="139"/>
      <c r="U113" s="140"/>
      <c r="V113" s="140"/>
      <c r="W113" s="140"/>
      <c r="X113" s="140"/>
      <c r="Y113" s="140"/>
    </row>
    <row r="114" spans="17:25" x14ac:dyDescent="0.2">
      <c r="Q114" s="139"/>
      <c r="R114" s="139"/>
      <c r="S114" s="139"/>
      <c r="T114" s="139"/>
      <c r="U114" s="140"/>
      <c r="V114" s="140"/>
      <c r="W114" s="140"/>
      <c r="X114" s="140"/>
      <c r="Y114" s="140"/>
    </row>
    <row r="115" spans="17:25" x14ac:dyDescent="0.2">
      <c r="Q115" s="139"/>
      <c r="R115" s="139"/>
      <c r="S115" s="139"/>
      <c r="T115" s="139"/>
      <c r="U115" s="140"/>
      <c r="V115" s="140"/>
      <c r="W115" s="140"/>
      <c r="X115" s="140"/>
      <c r="Y115" s="140"/>
    </row>
    <row r="116" spans="17:25" x14ac:dyDescent="0.2">
      <c r="Q116" s="139"/>
      <c r="R116" s="139"/>
      <c r="S116" s="139"/>
      <c r="T116" s="139"/>
      <c r="U116" s="140"/>
      <c r="V116" s="140"/>
      <c r="W116" s="140"/>
      <c r="X116" s="140"/>
      <c r="Y116" s="140"/>
    </row>
    <row r="117" spans="17:25" x14ac:dyDescent="0.2">
      <c r="Q117" s="139"/>
      <c r="R117" s="139"/>
      <c r="S117" s="139"/>
      <c r="T117" s="139"/>
      <c r="U117" s="140"/>
      <c r="V117" s="140"/>
      <c r="W117" s="140"/>
      <c r="X117" s="140"/>
      <c r="Y117" s="140"/>
    </row>
    <row r="118" spans="17:25" x14ac:dyDescent="0.2">
      <c r="Q118" s="139"/>
      <c r="R118" s="139"/>
      <c r="S118" s="139"/>
      <c r="T118" s="139"/>
      <c r="U118" s="140"/>
      <c r="V118" s="140"/>
      <c r="W118" s="140"/>
      <c r="X118" s="140"/>
      <c r="Y118" s="140"/>
    </row>
    <row r="119" spans="17:25" x14ac:dyDescent="0.2">
      <c r="Q119" s="139"/>
      <c r="R119" s="139"/>
      <c r="S119" s="139"/>
      <c r="T119" s="139"/>
      <c r="U119" s="140"/>
      <c r="V119" s="140"/>
      <c r="W119" s="140"/>
      <c r="X119" s="140"/>
      <c r="Y119" s="140"/>
    </row>
    <row r="120" spans="17:25" x14ac:dyDescent="0.2">
      <c r="Q120" s="139"/>
      <c r="R120" s="139"/>
      <c r="S120" s="139"/>
      <c r="T120" s="139"/>
      <c r="U120" s="140"/>
      <c r="V120" s="140"/>
      <c r="W120" s="140"/>
      <c r="X120" s="140"/>
      <c r="Y120" s="140"/>
    </row>
    <row r="121" spans="17:25" x14ac:dyDescent="0.2">
      <c r="Q121" s="103"/>
      <c r="R121" s="103"/>
      <c r="S121" s="103"/>
      <c r="T121" s="103"/>
      <c r="U121" s="103"/>
      <c r="V121" s="103"/>
      <c r="W121" s="103"/>
      <c r="X121" s="103"/>
      <c r="Y121" s="103"/>
    </row>
    <row r="122" spans="17:25" x14ac:dyDescent="0.2">
      <c r="Q122" s="103"/>
      <c r="R122" s="103"/>
      <c r="S122" s="103"/>
      <c r="T122" s="103"/>
      <c r="U122" s="103"/>
      <c r="V122" s="103"/>
      <c r="W122" s="103"/>
      <c r="X122" s="103"/>
      <c r="Y122" s="103"/>
    </row>
    <row r="123" spans="17:25" x14ac:dyDescent="0.2">
      <c r="Q123" s="103"/>
      <c r="R123" s="103"/>
      <c r="S123" s="103"/>
      <c r="T123" s="103"/>
      <c r="U123" s="103"/>
      <c r="V123" s="103"/>
      <c r="W123" s="103"/>
      <c r="X123" s="103"/>
      <c r="Y123" s="103"/>
    </row>
    <row r="124" spans="17:25" x14ac:dyDescent="0.2">
      <c r="Q124" s="103"/>
      <c r="R124" s="103"/>
      <c r="S124" s="103"/>
      <c r="T124" s="103"/>
      <c r="U124" s="103"/>
      <c r="V124" s="103"/>
      <c r="W124" s="103"/>
      <c r="X124" s="103"/>
      <c r="Y124" s="103"/>
    </row>
    <row r="125" spans="17:25" x14ac:dyDescent="0.2">
      <c r="Q125" s="103"/>
      <c r="R125" s="103"/>
      <c r="S125" s="103"/>
      <c r="T125" s="103"/>
      <c r="U125" s="103"/>
      <c r="V125" s="103"/>
      <c r="W125" s="103"/>
      <c r="X125" s="103"/>
      <c r="Y125" s="103"/>
    </row>
    <row r="126" spans="17:25" x14ac:dyDescent="0.2">
      <c r="Q126" s="103"/>
      <c r="R126" s="103"/>
      <c r="S126" s="103"/>
      <c r="T126" s="103"/>
      <c r="U126" s="103"/>
      <c r="V126" s="103"/>
      <c r="W126" s="103"/>
      <c r="X126" s="103"/>
      <c r="Y126" s="103"/>
    </row>
    <row r="127" spans="17:25" x14ac:dyDescent="0.2">
      <c r="Q127" s="103"/>
      <c r="R127" s="103"/>
      <c r="S127" s="103"/>
      <c r="T127" s="103"/>
      <c r="U127" s="103"/>
      <c r="V127" s="103"/>
      <c r="W127" s="103"/>
      <c r="X127" s="103"/>
      <c r="Y127" s="103"/>
    </row>
    <row r="128" spans="17:25" x14ac:dyDescent="0.2">
      <c r="Q128" s="103"/>
      <c r="R128" s="103"/>
      <c r="S128" s="103"/>
      <c r="T128" s="103"/>
      <c r="U128" s="103"/>
      <c r="V128" s="103"/>
      <c r="W128" s="103"/>
      <c r="X128" s="103"/>
      <c r="Y128" s="103"/>
    </row>
    <row r="129" spans="17:25" x14ac:dyDescent="0.2">
      <c r="Q129" s="103"/>
      <c r="R129" s="103"/>
      <c r="S129" s="103"/>
      <c r="T129" s="103"/>
      <c r="U129" s="103"/>
      <c r="V129" s="103"/>
      <c r="W129" s="103"/>
      <c r="X129" s="103"/>
      <c r="Y129" s="103"/>
    </row>
    <row r="130" spans="17:25" x14ac:dyDescent="0.2">
      <c r="Q130" s="103"/>
      <c r="R130" s="103"/>
      <c r="S130" s="103"/>
      <c r="T130" s="103"/>
      <c r="U130" s="103"/>
      <c r="V130" s="103"/>
      <c r="W130" s="103"/>
      <c r="X130" s="103"/>
      <c r="Y130" s="103"/>
    </row>
    <row r="131" spans="17:25" x14ac:dyDescent="0.2">
      <c r="Q131" s="103"/>
      <c r="R131" s="103"/>
      <c r="S131" s="103"/>
      <c r="T131" s="103"/>
      <c r="U131" s="103"/>
      <c r="V131" s="103"/>
      <c r="W131" s="103"/>
      <c r="X131" s="103"/>
      <c r="Y131" s="103"/>
    </row>
    <row r="132" spans="17:25" x14ac:dyDescent="0.2">
      <c r="Q132" s="103"/>
      <c r="R132" s="103"/>
      <c r="S132" s="103"/>
      <c r="T132" s="103"/>
      <c r="U132" s="103"/>
      <c r="V132" s="103"/>
      <c r="W132" s="103"/>
      <c r="X132" s="103"/>
      <c r="Y132" s="103"/>
    </row>
    <row r="133" spans="17:25" x14ac:dyDescent="0.2">
      <c r="Q133" s="103"/>
      <c r="R133" s="103"/>
      <c r="S133" s="103"/>
      <c r="T133" s="103"/>
      <c r="U133" s="103"/>
      <c r="V133" s="103"/>
      <c r="W133" s="103"/>
      <c r="X133" s="103"/>
      <c r="Y133" s="103"/>
    </row>
    <row r="134" spans="17:25" x14ac:dyDescent="0.2">
      <c r="Q134" s="103"/>
      <c r="R134" s="103"/>
      <c r="S134" s="103"/>
      <c r="T134" s="103"/>
      <c r="U134" s="103"/>
      <c r="V134" s="103"/>
      <c r="W134" s="103"/>
      <c r="X134" s="103"/>
      <c r="Y134" s="103"/>
    </row>
    <row r="135" spans="17:25" x14ac:dyDescent="0.2">
      <c r="Q135" s="103"/>
      <c r="R135" s="103"/>
      <c r="S135" s="103"/>
      <c r="T135" s="103"/>
      <c r="U135" s="103"/>
      <c r="V135" s="103"/>
      <c r="W135" s="103"/>
      <c r="X135" s="103"/>
      <c r="Y135" s="103"/>
    </row>
    <row r="136" spans="17:25" x14ac:dyDescent="0.2">
      <c r="Q136" s="103"/>
      <c r="R136" s="103"/>
      <c r="S136" s="103"/>
      <c r="T136" s="103"/>
      <c r="U136" s="103"/>
      <c r="V136" s="103"/>
      <c r="W136" s="103"/>
      <c r="X136" s="103"/>
      <c r="Y136" s="103"/>
    </row>
    <row r="137" spans="17:25" x14ac:dyDescent="0.2">
      <c r="Q137" s="103"/>
      <c r="R137" s="103"/>
      <c r="S137" s="103"/>
      <c r="T137" s="103"/>
      <c r="U137" s="103"/>
      <c r="V137" s="103"/>
      <c r="W137" s="103"/>
      <c r="X137" s="103"/>
      <c r="Y137" s="103"/>
    </row>
    <row r="138" spans="17:25" x14ac:dyDescent="0.2">
      <c r="Q138" s="103"/>
      <c r="R138" s="103"/>
      <c r="S138" s="103"/>
      <c r="T138" s="103"/>
      <c r="U138" s="103"/>
      <c r="V138" s="103"/>
      <c r="W138" s="103"/>
      <c r="X138" s="103"/>
      <c r="Y138" s="103"/>
    </row>
    <row r="139" spans="17:25" x14ac:dyDescent="0.2">
      <c r="Q139" s="103"/>
      <c r="R139" s="103"/>
      <c r="S139" s="103"/>
      <c r="T139" s="103"/>
      <c r="U139" s="103"/>
      <c r="V139" s="103"/>
      <c r="W139" s="103"/>
      <c r="X139" s="103"/>
      <c r="Y139" s="103"/>
    </row>
    <row r="140" spans="17:25" x14ac:dyDescent="0.2">
      <c r="Q140" s="103"/>
      <c r="R140" s="103"/>
      <c r="S140" s="103"/>
      <c r="T140" s="103"/>
      <c r="U140" s="103"/>
      <c r="V140" s="103"/>
      <c r="W140" s="103"/>
      <c r="X140" s="103"/>
      <c r="Y140" s="103"/>
    </row>
    <row r="141" spans="17:25" x14ac:dyDescent="0.2">
      <c r="Q141" s="103"/>
      <c r="R141" s="103"/>
      <c r="S141" s="103"/>
      <c r="T141" s="103"/>
      <c r="U141" s="103"/>
      <c r="V141" s="103"/>
      <c r="W141" s="103"/>
      <c r="X141" s="103"/>
      <c r="Y141" s="103"/>
    </row>
    <row r="142" spans="17:25" x14ac:dyDescent="0.2">
      <c r="Q142" s="103"/>
      <c r="R142" s="103"/>
      <c r="S142" s="103"/>
      <c r="T142" s="103"/>
      <c r="U142" s="103"/>
      <c r="V142" s="103"/>
      <c r="W142" s="103"/>
      <c r="X142" s="103"/>
      <c r="Y142" s="103"/>
    </row>
    <row r="143" spans="17:25" x14ac:dyDescent="0.2">
      <c r="Q143" s="103"/>
      <c r="R143" s="103"/>
      <c r="S143" s="103"/>
      <c r="T143" s="103"/>
      <c r="U143" s="103"/>
      <c r="V143" s="103"/>
      <c r="W143" s="103"/>
      <c r="X143" s="103"/>
      <c r="Y143" s="103"/>
    </row>
    <row r="144" spans="17:25" x14ac:dyDescent="0.2">
      <c r="Q144" s="103"/>
      <c r="R144" s="103"/>
      <c r="S144" s="103"/>
      <c r="T144" s="103"/>
      <c r="U144" s="103"/>
      <c r="V144" s="103"/>
      <c r="W144" s="103"/>
      <c r="X144" s="103"/>
      <c r="Y144" s="103"/>
    </row>
    <row r="145" spans="17:25" x14ac:dyDescent="0.2">
      <c r="Q145" s="103"/>
      <c r="R145" s="103"/>
      <c r="S145" s="103"/>
      <c r="T145" s="103"/>
      <c r="U145" s="103"/>
      <c r="V145" s="103"/>
      <c r="W145" s="103"/>
      <c r="X145" s="103"/>
      <c r="Y145" s="103"/>
    </row>
    <row r="146" spans="17:25" x14ac:dyDescent="0.2">
      <c r="Q146" s="103"/>
      <c r="R146" s="103"/>
      <c r="S146" s="103"/>
      <c r="T146" s="103"/>
      <c r="U146" s="103"/>
      <c r="V146" s="103"/>
      <c r="W146" s="103"/>
      <c r="X146" s="103"/>
      <c r="Y146" s="103"/>
    </row>
    <row r="147" spans="17:25" x14ac:dyDescent="0.2">
      <c r="Q147" s="103"/>
      <c r="R147" s="103"/>
      <c r="S147" s="103"/>
      <c r="T147" s="103"/>
      <c r="U147" s="103"/>
      <c r="V147" s="103"/>
      <c r="W147" s="103"/>
      <c r="X147" s="103"/>
      <c r="Y147" s="103"/>
    </row>
    <row r="148" spans="17:25" x14ac:dyDescent="0.2">
      <c r="Q148" s="103"/>
      <c r="R148" s="103"/>
      <c r="S148" s="103"/>
      <c r="T148" s="103"/>
      <c r="U148" s="103"/>
      <c r="V148" s="103"/>
      <c r="W148" s="103"/>
      <c r="X148" s="103"/>
      <c r="Y148" s="103"/>
    </row>
    <row r="149" spans="17:25" x14ac:dyDescent="0.2">
      <c r="Q149" s="103"/>
      <c r="R149" s="103"/>
      <c r="S149" s="103"/>
      <c r="T149" s="103"/>
      <c r="U149" s="103"/>
      <c r="V149" s="103"/>
      <c r="W149" s="103"/>
      <c r="X149" s="103"/>
      <c r="Y149" s="103"/>
    </row>
    <row r="150" spans="17:25" x14ac:dyDescent="0.2">
      <c r="Q150" s="103"/>
      <c r="R150" s="103"/>
      <c r="S150" s="103"/>
      <c r="T150" s="103"/>
      <c r="U150" s="103"/>
      <c r="V150" s="103"/>
      <c r="W150" s="103"/>
      <c r="X150" s="103"/>
      <c r="Y150" s="103"/>
    </row>
    <row r="151" spans="17:25" x14ac:dyDescent="0.2">
      <c r="Q151" s="103"/>
      <c r="R151" s="103"/>
      <c r="S151" s="103"/>
      <c r="T151" s="103"/>
      <c r="U151" s="103"/>
      <c r="V151" s="103"/>
      <c r="W151" s="103"/>
      <c r="X151" s="103"/>
      <c r="Y151" s="103"/>
    </row>
    <row r="152" spans="17:25" x14ac:dyDescent="0.2">
      <c r="Q152" s="103"/>
      <c r="R152" s="103"/>
      <c r="S152" s="103"/>
      <c r="T152" s="103"/>
      <c r="U152" s="103"/>
      <c r="V152" s="103"/>
      <c r="W152" s="103"/>
      <c r="X152" s="103"/>
      <c r="Y152" s="103"/>
    </row>
    <row r="153" spans="17:25" x14ac:dyDescent="0.2">
      <c r="Q153" s="103"/>
      <c r="R153" s="103"/>
      <c r="S153" s="103"/>
      <c r="T153" s="103"/>
      <c r="U153" s="103"/>
      <c r="V153" s="103"/>
      <c r="W153" s="103"/>
      <c r="X153" s="103"/>
      <c r="Y153" s="103"/>
    </row>
    <row r="154" spans="17:25" x14ac:dyDescent="0.2">
      <c r="Q154" s="103"/>
      <c r="R154" s="103"/>
      <c r="S154" s="103"/>
      <c r="T154" s="103"/>
      <c r="U154" s="103"/>
      <c r="V154" s="103"/>
      <c r="W154" s="103"/>
      <c r="X154" s="103"/>
      <c r="Y154" s="103"/>
    </row>
    <row r="155" spans="17:25" x14ac:dyDescent="0.2">
      <c r="Q155" s="103"/>
      <c r="R155" s="103"/>
      <c r="S155" s="103"/>
      <c r="T155" s="103"/>
      <c r="U155" s="103"/>
      <c r="V155" s="103"/>
      <c r="W155" s="103"/>
      <c r="X155" s="103"/>
      <c r="Y155" s="103"/>
    </row>
    <row r="156" spans="17:25" x14ac:dyDescent="0.2">
      <c r="Q156" s="103"/>
      <c r="R156" s="103"/>
      <c r="S156" s="103"/>
      <c r="T156" s="103"/>
      <c r="U156" s="103"/>
      <c r="V156" s="103"/>
      <c r="W156" s="103"/>
      <c r="X156" s="103"/>
      <c r="Y156" s="103"/>
    </row>
    <row r="157" spans="17:25" x14ac:dyDescent="0.2">
      <c r="Q157" s="103"/>
      <c r="R157" s="103"/>
      <c r="S157" s="103"/>
      <c r="T157" s="103"/>
      <c r="U157" s="103"/>
      <c r="V157" s="103"/>
      <c r="W157" s="103"/>
      <c r="X157" s="103"/>
      <c r="Y157" s="103"/>
    </row>
    <row r="158" spans="17:25" x14ac:dyDescent="0.2">
      <c r="Q158" s="103"/>
      <c r="R158" s="103"/>
      <c r="S158" s="103"/>
      <c r="T158" s="103"/>
      <c r="U158" s="103"/>
      <c r="V158" s="103"/>
      <c r="W158" s="103"/>
      <c r="X158" s="103"/>
      <c r="Y158" s="103"/>
    </row>
    <row r="159" spans="17:25" x14ac:dyDescent="0.2">
      <c r="Q159" s="103"/>
      <c r="R159" s="103"/>
      <c r="S159" s="103"/>
      <c r="T159" s="103"/>
      <c r="U159" s="103"/>
      <c r="V159" s="103"/>
      <c r="W159" s="103"/>
      <c r="X159" s="103"/>
      <c r="Y159" s="103"/>
    </row>
    <row r="160" spans="17:25" x14ac:dyDescent="0.2">
      <c r="Q160" s="103"/>
      <c r="R160" s="103"/>
      <c r="S160" s="103"/>
      <c r="T160" s="103"/>
      <c r="U160" s="103"/>
      <c r="V160" s="103"/>
      <c r="W160" s="103"/>
      <c r="X160" s="103"/>
      <c r="Y160" s="103"/>
    </row>
    <row r="161" spans="17:25" x14ac:dyDescent="0.2">
      <c r="Q161" s="103"/>
      <c r="R161" s="103"/>
      <c r="S161" s="103"/>
      <c r="T161" s="103"/>
      <c r="U161" s="103"/>
      <c r="V161" s="103"/>
      <c r="W161" s="103"/>
      <c r="X161" s="103"/>
      <c r="Y161" s="103"/>
    </row>
    <row r="162" spans="17:25" x14ac:dyDescent="0.2">
      <c r="Q162" s="103"/>
      <c r="R162" s="103"/>
      <c r="S162" s="103"/>
      <c r="T162" s="103"/>
      <c r="U162" s="103"/>
      <c r="V162" s="103"/>
      <c r="W162" s="103"/>
      <c r="X162" s="103"/>
      <c r="Y162" s="103"/>
    </row>
    <row r="163" spans="17:25" x14ac:dyDescent="0.2">
      <c r="Q163" s="103"/>
      <c r="R163" s="103"/>
      <c r="S163" s="103"/>
      <c r="T163" s="103"/>
      <c r="U163" s="103"/>
      <c r="V163" s="103"/>
      <c r="W163" s="103"/>
      <c r="X163" s="103"/>
      <c r="Y163" s="103"/>
    </row>
    <row r="164" spans="17:25" x14ac:dyDescent="0.2">
      <c r="Q164" s="103"/>
      <c r="R164" s="103"/>
      <c r="S164" s="103"/>
      <c r="T164" s="103"/>
      <c r="U164" s="103"/>
      <c r="V164" s="103"/>
      <c r="W164" s="103"/>
      <c r="X164" s="103"/>
      <c r="Y164" s="103"/>
    </row>
    <row r="165" spans="17:25" x14ac:dyDescent="0.2">
      <c r="Q165" s="103"/>
      <c r="R165" s="103"/>
      <c r="S165" s="103"/>
      <c r="T165" s="103"/>
      <c r="U165" s="103"/>
      <c r="V165" s="103"/>
      <c r="W165" s="103"/>
      <c r="X165" s="103"/>
      <c r="Y165" s="103"/>
    </row>
    <row r="166" spans="17:25" x14ac:dyDescent="0.2">
      <c r="Q166" s="103"/>
      <c r="R166" s="103"/>
      <c r="S166" s="103"/>
      <c r="T166" s="103"/>
      <c r="U166" s="103"/>
      <c r="V166" s="103"/>
      <c r="W166" s="103"/>
      <c r="X166" s="103"/>
      <c r="Y166" s="103"/>
    </row>
    <row r="167" spans="17:25" x14ac:dyDescent="0.2">
      <c r="Q167" s="103"/>
      <c r="R167" s="103"/>
      <c r="S167" s="103"/>
      <c r="T167" s="103"/>
      <c r="U167" s="103"/>
      <c r="V167" s="103"/>
      <c r="W167" s="103"/>
      <c r="X167" s="103"/>
      <c r="Y167" s="103"/>
    </row>
    <row r="168" spans="17:25" x14ac:dyDescent="0.2">
      <c r="Q168" s="103"/>
      <c r="R168" s="103"/>
      <c r="S168" s="103"/>
      <c r="T168" s="103"/>
      <c r="U168" s="103"/>
      <c r="V168" s="103"/>
      <c r="W168" s="103"/>
      <c r="X168" s="103"/>
      <c r="Y168" s="103"/>
    </row>
    <row r="169" spans="17:25" x14ac:dyDescent="0.2">
      <c r="Q169" s="103"/>
      <c r="R169" s="103"/>
      <c r="S169" s="103"/>
      <c r="T169" s="103"/>
      <c r="U169" s="103"/>
      <c r="V169" s="103"/>
      <c r="W169" s="103"/>
      <c r="X169" s="103"/>
      <c r="Y169" s="103"/>
    </row>
    <row r="170" spans="17:25" x14ac:dyDescent="0.2">
      <c r="Q170" s="103"/>
      <c r="R170" s="103"/>
      <c r="S170" s="103"/>
      <c r="T170" s="103"/>
      <c r="U170" s="103"/>
      <c r="V170" s="103"/>
      <c r="W170" s="103"/>
      <c r="X170" s="103"/>
      <c r="Y170" s="103"/>
    </row>
    <row r="171" spans="17:25" x14ac:dyDescent="0.2">
      <c r="Q171" s="103"/>
      <c r="R171" s="103"/>
      <c r="S171" s="103"/>
      <c r="T171" s="103"/>
      <c r="U171" s="103"/>
      <c r="V171" s="103"/>
      <c r="W171" s="103"/>
      <c r="X171" s="103"/>
      <c r="Y171" s="103"/>
    </row>
    <row r="172" spans="17:25" x14ac:dyDescent="0.2">
      <c r="Q172" s="103"/>
      <c r="R172" s="103"/>
      <c r="S172" s="103"/>
      <c r="T172" s="103"/>
      <c r="U172" s="103"/>
      <c r="V172" s="103"/>
      <c r="W172" s="103"/>
      <c r="X172" s="103"/>
      <c r="Y172" s="103"/>
    </row>
    <row r="173" spans="17:25" x14ac:dyDescent="0.2">
      <c r="Q173" s="103"/>
      <c r="R173" s="103"/>
      <c r="S173" s="103"/>
      <c r="T173" s="103"/>
      <c r="U173" s="103"/>
      <c r="V173" s="103"/>
      <c r="W173" s="103"/>
      <c r="X173" s="103"/>
      <c r="Y173" s="103"/>
    </row>
    <row r="174" spans="17:25" x14ac:dyDescent="0.2">
      <c r="Q174" s="103"/>
      <c r="R174" s="103"/>
      <c r="S174" s="103"/>
      <c r="T174" s="103"/>
      <c r="U174" s="103"/>
      <c r="V174" s="103"/>
      <c r="W174" s="103"/>
      <c r="X174" s="103"/>
      <c r="Y174" s="103"/>
    </row>
    <row r="175" spans="17:25" x14ac:dyDescent="0.2">
      <c r="Q175" s="103"/>
      <c r="R175" s="103"/>
      <c r="S175" s="103"/>
      <c r="T175" s="103"/>
      <c r="U175" s="103"/>
      <c r="V175" s="103"/>
      <c r="W175" s="103"/>
      <c r="X175" s="103"/>
      <c r="Y175" s="103"/>
    </row>
    <row r="176" spans="17:25" x14ac:dyDescent="0.2">
      <c r="Q176" s="103"/>
      <c r="R176" s="103"/>
      <c r="S176" s="103"/>
      <c r="T176" s="103"/>
      <c r="U176" s="103"/>
      <c r="V176" s="103"/>
      <c r="W176" s="103"/>
      <c r="X176" s="103"/>
      <c r="Y176" s="103"/>
    </row>
    <row r="177" spans="17:25" x14ac:dyDescent="0.2">
      <c r="Q177" s="103"/>
      <c r="R177" s="103"/>
      <c r="S177" s="103"/>
      <c r="T177" s="103"/>
      <c r="U177" s="103"/>
      <c r="V177" s="103"/>
      <c r="W177" s="103"/>
      <c r="X177" s="103"/>
      <c r="Y177" s="103"/>
    </row>
    <row r="178" spans="17:25" x14ac:dyDescent="0.2">
      <c r="Q178" s="103"/>
      <c r="R178" s="103"/>
      <c r="S178" s="103"/>
      <c r="T178" s="103"/>
      <c r="U178" s="103"/>
      <c r="V178" s="103"/>
      <c r="W178" s="103"/>
      <c r="X178" s="103"/>
      <c r="Y178" s="103"/>
    </row>
    <row r="179" spans="17:25" x14ac:dyDescent="0.2">
      <c r="Q179" s="103"/>
      <c r="R179" s="103"/>
      <c r="S179" s="103"/>
      <c r="T179" s="103"/>
      <c r="U179" s="103"/>
      <c r="V179" s="103"/>
      <c r="W179" s="103"/>
      <c r="X179" s="103"/>
      <c r="Y179" s="103"/>
    </row>
    <row r="180" spans="17:25" x14ac:dyDescent="0.2">
      <c r="Q180" s="103"/>
      <c r="R180" s="103"/>
      <c r="S180" s="103"/>
      <c r="T180" s="103"/>
      <c r="U180" s="103"/>
      <c r="V180" s="103"/>
      <c r="W180" s="103"/>
      <c r="X180" s="103"/>
      <c r="Y180" s="103"/>
    </row>
    <row r="181" spans="17:25" x14ac:dyDescent="0.2">
      <c r="Q181" s="103"/>
      <c r="R181" s="103"/>
      <c r="S181" s="103"/>
      <c r="T181" s="103"/>
      <c r="U181" s="103"/>
      <c r="V181" s="103"/>
      <c r="W181" s="103"/>
      <c r="X181" s="103"/>
      <c r="Y181" s="103"/>
    </row>
    <row r="182" spans="17:25" x14ac:dyDescent="0.2">
      <c r="Q182" s="103"/>
      <c r="R182" s="103"/>
      <c r="S182" s="103"/>
      <c r="T182" s="103"/>
      <c r="U182" s="103"/>
      <c r="V182" s="103"/>
      <c r="W182" s="103"/>
      <c r="X182" s="103"/>
      <c r="Y182" s="103"/>
    </row>
    <row r="183" spans="17:25" x14ac:dyDescent="0.2">
      <c r="Q183" s="103"/>
      <c r="R183" s="103"/>
      <c r="S183" s="103"/>
      <c r="T183" s="103"/>
      <c r="U183" s="103"/>
      <c r="V183" s="103"/>
      <c r="W183" s="103"/>
      <c r="X183" s="103"/>
      <c r="Y183" s="103"/>
    </row>
    <row r="184" spans="17:25" x14ac:dyDescent="0.2">
      <c r="Q184" s="103"/>
      <c r="R184" s="103"/>
      <c r="S184" s="103"/>
      <c r="T184" s="103"/>
      <c r="U184" s="103"/>
      <c r="V184" s="103"/>
      <c r="W184" s="103"/>
      <c r="X184" s="103"/>
      <c r="Y184" s="103"/>
    </row>
    <row r="185" spans="17:25" x14ac:dyDescent="0.2">
      <c r="Q185" s="103"/>
      <c r="R185" s="103"/>
      <c r="S185" s="103"/>
      <c r="T185" s="103"/>
      <c r="U185" s="103"/>
      <c r="V185" s="103"/>
      <c r="W185" s="103"/>
      <c r="X185" s="103"/>
      <c r="Y185" s="103"/>
    </row>
    <row r="186" spans="17:25" x14ac:dyDescent="0.2">
      <c r="Q186" s="103"/>
      <c r="R186" s="103"/>
      <c r="S186" s="103"/>
      <c r="T186" s="103"/>
      <c r="U186" s="103"/>
      <c r="V186" s="103"/>
      <c r="W186" s="103"/>
      <c r="X186" s="103"/>
      <c r="Y186" s="103"/>
    </row>
    <row r="187" spans="17:25" x14ac:dyDescent="0.2">
      <c r="Q187" s="103"/>
      <c r="R187" s="103"/>
      <c r="S187" s="103"/>
      <c r="T187" s="103"/>
      <c r="U187" s="103"/>
      <c r="V187" s="103"/>
      <c r="W187" s="103"/>
      <c r="X187" s="103"/>
      <c r="Y187" s="103"/>
    </row>
    <row r="188" spans="17:25" x14ac:dyDescent="0.2">
      <c r="Q188" s="103"/>
      <c r="R188" s="103"/>
      <c r="S188" s="103"/>
      <c r="T188" s="103"/>
      <c r="U188" s="103"/>
      <c r="V188" s="103"/>
      <c r="W188" s="103"/>
      <c r="X188" s="103"/>
      <c r="Y188" s="103"/>
    </row>
    <row r="189" spans="17:25" x14ac:dyDescent="0.2">
      <c r="Q189" s="103"/>
      <c r="R189" s="103"/>
      <c r="S189" s="103"/>
      <c r="T189" s="103"/>
      <c r="U189" s="103"/>
      <c r="V189" s="103"/>
      <c r="W189" s="103"/>
      <c r="X189" s="103"/>
      <c r="Y189" s="103"/>
    </row>
    <row r="190" spans="17:25" x14ac:dyDescent="0.2">
      <c r="Q190" s="103"/>
      <c r="R190" s="103"/>
      <c r="S190" s="103"/>
      <c r="T190" s="103"/>
      <c r="U190" s="103"/>
      <c r="V190" s="103"/>
      <c r="W190" s="103"/>
      <c r="X190" s="103"/>
      <c r="Y190" s="103"/>
    </row>
    <row r="191" spans="17:25" x14ac:dyDescent="0.2">
      <c r="Q191" s="103"/>
      <c r="R191" s="103"/>
      <c r="S191" s="103"/>
      <c r="T191" s="103"/>
      <c r="U191" s="103"/>
      <c r="V191" s="103"/>
      <c r="W191" s="103"/>
      <c r="X191" s="103"/>
      <c r="Y191" s="103"/>
    </row>
    <row r="192" spans="17:25" x14ac:dyDescent="0.2">
      <c r="Q192" s="103"/>
      <c r="R192" s="103"/>
      <c r="S192" s="103"/>
      <c r="T192" s="103"/>
      <c r="U192" s="103"/>
      <c r="V192" s="103"/>
      <c r="W192" s="103"/>
      <c r="X192" s="103"/>
      <c r="Y192" s="103"/>
    </row>
    <row r="193" spans="17:25" x14ac:dyDescent="0.2">
      <c r="Q193" s="103"/>
      <c r="R193" s="103"/>
      <c r="S193" s="103"/>
      <c r="T193" s="103"/>
      <c r="U193" s="103"/>
      <c r="V193" s="103"/>
      <c r="W193" s="103"/>
      <c r="X193" s="103"/>
      <c r="Y193" s="103"/>
    </row>
    <row r="194" spans="17:25" x14ac:dyDescent="0.2">
      <c r="Q194" s="103"/>
      <c r="R194" s="103"/>
      <c r="S194" s="103"/>
      <c r="T194" s="103"/>
      <c r="U194" s="103"/>
      <c r="V194" s="103"/>
      <c r="W194" s="103"/>
      <c r="X194" s="103"/>
      <c r="Y194" s="103"/>
    </row>
    <row r="195" spans="17:25" x14ac:dyDescent="0.2">
      <c r="Q195" s="103"/>
      <c r="R195" s="103"/>
      <c r="S195" s="103"/>
      <c r="T195" s="103"/>
      <c r="U195" s="103"/>
      <c r="V195" s="103"/>
      <c r="W195" s="103"/>
      <c r="X195" s="103"/>
      <c r="Y195" s="103"/>
    </row>
    <row r="196" spans="17:25" x14ac:dyDescent="0.2">
      <c r="Q196" s="103"/>
      <c r="R196" s="103"/>
      <c r="S196" s="103"/>
      <c r="T196" s="103"/>
      <c r="U196" s="103"/>
      <c r="V196" s="103"/>
      <c r="W196" s="103"/>
      <c r="X196" s="103"/>
      <c r="Y196" s="103"/>
    </row>
    <row r="197" spans="17:25" x14ac:dyDescent="0.2">
      <c r="Q197" s="103"/>
      <c r="R197" s="103"/>
      <c r="S197" s="103"/>
      <c r="T197" s="103"/>
      <c r="U197" s="103"/>
      <c r="V197" s="103"/>
      <c r="W197" s="103"/>
      <c r="X197" s="103"/>
      <c r="Y197" s="103"/>
    </row>
    <row r="198" spans="17:25" x14ac:dyDescent="0.2">
      <c r="Q198" s="103"/>
      <c r="R198" s="103"/>
      <c r="S198" s="103"/>
      <c r="T198" s="103"/>
      <c r="U198" s="103"/>
      <c r="V198" s="103"/>
      <c r="W198" s="103"/>
      <c r="X198" s="103"/>
      <c r="Y198" s="103"/>
    </row>
    <row r="199" spans="17:25" x14ac:dyDescent="0.2">
      <c r="Q199" s="103"/>
      <c r="R199" s="103"/>
      <c r="S199" s="103"/>
      <c r="T199" s="103"/>
      <c r="U199" s="103"/>
      <c r="V199" s="103"/>
      <c r="W199" s="103"/>
      <c r="X199" s="103"/>
      <c r="Y199" s="103"/>
    </row>
    <row r="200" spans="17:25" x14ac:dyDescent="0.2">
      <c r="Q200" s="103"/>
      <c r="R200" s="103"/>
      <c r="S200" s="103"/>
      <c r="T200" s="103"/>
      <c r="U200" s="103"/>
      <c r="V200" s="103"/>
      <c r="W200" s="103"/>
      <c r="X200" s="103"/>
      <c r="Y200" s="103"/>
    </row>
    <row r="201" spans="17:25" x14ac:dyDescent="0.2">
      <c r="Q201" s="103"/>
      <c r="R201" s="103"/>
      <c r="S201" s="103"/>
      <c r="T201" s="103"/>
      <c r="U201" s="103"/>
      <c r="V201" s="103"/>
      <c r="W201" s="103"/>
      <c r="X201" s="103"/>
      <c r="Y201" s="103"/>
    </row>
    <row r="202" spans="17:25" x14ac:dyDescent="0.2">
      <c r="Q202" s="103"/>
      <c r="R202" s="103"/>
      <c r="S202" s="103"/>
      <c r="T202" s="103"/>
      <c r="U202" s="103"/>
      <c r="V202" s="103"/>
      <c r="W202" s="103"/>
      <c r="X202" s="103"/>
      <c r="Y202" s="103"/>
    </row>
    <row r="203" spans="17:25" x14ac:dyDescent="0.2">
      <c r="Q203" s="103"/>
      <c r="R203" s="103"/>
      <c r="S203" s="103"/>
      <c r="T203" s="103"/>
      <c r="U203" s="103"/>
      <c r="V203" s="103"/>
      <c r="W203" s="103"/>
      <c r="X203" s="103"/>
      <c r="Y203" s="103"/>
    </row>
    <row r="204" spans="17:25" x14ac:dyDescent="0.2">
      <c r="Q204" s="103"/>
      <c r="R204" s="103"/>
      <c r="S204" s="103"/>
      <c r="T204" s="103"/>
      <c r="U204" s="103"/>
      <c r="V204" s="103"/>
      <c r="W204" s="103"/>
      <c r="X204" s="103"/>
      <c r="Y204" s="103"/>
    </row>
  </sheetData>
  <mergeCells count="148">
    <mergeCell ref="B1:C1"/>
    <mergeCell ref="E1:AB1"/>
    <mergeCell ref="V3:V8"/>
    <mergeCell ref="W3:W8"/>
    <mergeCell ref="Y3:Y8"/>
    <mergeCell ref="AB3:AB64"/>
    <mergeCell ref="AA43:AA46"/>
    <mergeCell ref="AA47:AA48"/>
    <mergeCell ref="X3:X8"/>
    <mergeCell ref="Y43:Y48"/>
    <mergeCell ref="Y49:Y52"/>
    <mergeCell ref="AA49:AA52"/>
    <mergeCell ref="W43:W48"/>
    <mergeCell ref="X43:X48"/>
    <mergeCell ref="D59:D64"/>
    <mergeCell ref="V43:V48"/>
    <mergeCell ref="J47:J48"/>
    <mergeCell ref="J51:J52"/>
    <mergeCell ref="W59:W64"/>
    <mergeCell ref="X59:X64"/>
    <mergeCell ref="J49:J50"/>
    <mergeCell ref="V49:V52"/>
    <mergeCell ref="W49:W52"/>
    <mergeCell ref="J53:J54"/>
    <mergeCell ref="A3:A64"/>
    <mergeCell ref="B3:B64"/>
    <mergeCell ref="D3:D8"/>
    <mergeCell ref="E3:E8"/>
    <mergeCell ref="G3:G8"/>
    <mergeCell ref="H3:H8"/>
    <mergeCell ref="I3:I8"/>
    <mergeCell ref="J3:J4"/>
    <mergeCell ref="F43:F48"/>
    <mergeCell ref="F49:F52"/>
    <mergeCell ref="E43:E48"/>
    <mergeCell ref="G43:G48"/>
    <mergeCell ref="H43:H48"/>
    <mergeCell ref="E59:E64"/>
    <mergeCell ref="G59:G64"/>
    <mergeCell ref="F53:F58"/>
    <mergeCell ref="F59:F64"/>
    <mergeCell ref="D49:D52"/>
    <mergeCell ref="E49:E52"/>
    <mergeCell ref="G49:G52"/>
    <mergeCell ref="H49:H52"/>
    <mergeCell ref="I49:I52"/>
    <mergeCell ref="I43:I48"/>
    <mergeCell ref="J45:J46"/>
    <mergeCell ref="W53:W58"/>
    <mergeCell ref="X49:X52"/>
    <mergeCell ref="V59:V64"/>
    <mergeCell ref="J61:J62"/>
    <mergeCell ref="J63:J64"/>
    <mergeCell ref="V53:V58"/>
    <mergeCell ref="AA3:AA8"/>
    <mergeCell ref="Y53:Y58"/>
    <mergeCell ref="AA53:AA58"/>
    <mergeCell ref="X53:X58"/>
    <mergeCell ref="Y59:Y64"/>
    <mergeCell ref="AA59:AA64"/>
    <mergeCell ref="X25:X32"/>
    <mergeCell ref="Y25:Y32"/>
    <mergeCell ref="Z3:Z8"/>
    <mergeCell ref="Z25:Z32"/>
    <mergeCell ref="AA25:AA32"/>
    <mergeCell ref="Z43:Z64"/>
    <mergeCell ref="V25:V32"/>
    <mergeCell ref="W25:W32"/>
    <mergeCell ref="J27:J28"/>
    <mergeCell ref="J29:J30"/>
    <mergeCell ref="J31:J32"/>
    <mergeCell ref="J5:J6"/>
    <mergeCell ref="Q68:U68"/>
    <mergeCell ref="I59:I64"/>
    <mergeCell ref="J59:J60"/>
    <mergeCell ref="J55:J56"/>
    <mergeCell ref="J57:J58"/>
    <mergeCell ref="I53:I58"/>
    <mergeCell ref="C59:C64"/>
    <mergeCell ref="G25:G32"/>
    <mergeCell ref="H59:H64"/>
    <mergeCell ref="C53:C58"/>
    <mergeCell ref="D53:D58"/>
    <mergeCell ref="E53:E58"/>
    <mergeCell ref="G53:G58"/>
    <mergeCell ref="H53:H58"/>
    <mergeCell ref="C43:C52"/>
    <mergeCell ref="D43:D48"/>
    <mergeCell ref="J43:J44"/>
    <mergeCell ref="C3:C32"/>
    <mergeCell ref="F25:F32"/>
    <mergeCell ref="E25:E32"/>
    <mergeCell ref="F3:F8"/>
    <mergeCell ref="H25:H32"/>
    <mergeCell ref="I25:I32"/>
    <mergeCell ref="J25:J26"/>
    <mergeCell ref="Z9:Z16"/>
    <mergeCell ref="J9:J10"/>
    <mergeCell ref="J11:J12"/>
    <mergeCell ref="J13:J14"/>
    <mergeCell ref="J15:J16"/>
    <mergeCell ref="V9:V16"/>
    <mergeCell ref="E9:E16"/>
    <mergeCell ref="F9:F16"/>
    <mergeCell ref="G9:G16"/>
    <mergeCell ref="H9:H16"/>
    <mergeCell ref="I9:I16"/>
    <mergeCell ref="V17:V24"/>
    <mergeCell ref="W17:W24"/>
    <mergeCell ref="X17:X24"/>
    <mergeCell ref="Y17:Y24"/>
    <mergeCell ref="J7:J8"/>
    <mergeCell ref="D9:D32"/>
    <mergeCell ref="W9:W16"/>
    <mergeCell ref="X9:X16"/>
    <mergeCell ref="Y9:Y16"/>
    <mergeCell ref="E17:E24"/>
    <mergeCell ref="F17:F24"/>
    <mergeCell ref="G17:G24"/>
    <mergeCell ref="H17:H24"/>
    <mergeCell ref="I17:I24"/>
    <mergeCell ref="J17:J18"/>
    <mergeCell ref="J19:J20"/>
    <mergeCell ref="J21:J22"/>
    <mergeCell ref="C33:C42"/>
    <mergeCell ref="D33:D42"/>
    <mergeCell ref="E33:E40"/>
    <mergeCell ref="E41:E42"/>
    <mergeCell ref="F33:F40"/>
    <mergeCell ref="F41:F42"/>
    <mergeCell ref="G33:G40"/>
    <mergeCell ref="G41:G42"/>
    <mergeCell ref="J23:J24"/>
    <mergeCell ref="V33:V42"/>
    <mergeCell ref="W33:W42"/>
    <mergeCell ref="X33:X42"/>
    <mergeCell ref="Y33:Y42"/>
    <mergeCell ref="Z33:Z42"/>
    <mergeCell ref="AA33:AA42"/>
    <mergeCell ref="H33:H40"/>
    <mergeCell ref="H41:H42"/>
    <mergeCell ref="I33:I40"/>
    <mergeCell ref="I41:I42"/>
    <mergeCell ref="J33:J34"/>
    <mergeCell ref="J35:J36"/>
    <mergeCell ref="J37:J38"/>
    <mergeCell ref="J39:J40"/>
    <mergeCell ref="J41:J42"/>
  </mergeCells>
  <conditionalFormatting sqref="Q70:T70">
    <cfRule type="iconSet" priority="1">
      <iconSet iconSet="3Symbols">
        <cfvo type="percent" val="0"/>
        <cfvo type="percent" val="33"/>
        <cfvo type="percent" val="67"/>
      </iconSet>
    </cfRule>
  </conditionalFormatting>
  <printOptions horizontalCentered="1"/>
  <pageMargins left="0.39370078740157483" right="0.39370078740157483" top="0.74803149606299213" bottom="0.74803149606299213" header="0.31496062992125984" footer="0.31496062992125984"/>
  <pageSetup scale="3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3542C-811C-48CD-ABB9-27DF50E694E3}">
  <sheetPr>
    <tabColor theme="0"/>
  </sheetPr>
  <dimension ref="A1:AS150"/>
  <sheetViews>
    <sheetView topLeftCell="B1" zoomScale="60" zoomScaleNormal="60" workbookViewId="0">
      <pane xSplit="4" ySplit="2" topLeftCell="F75" activePane="bottomRight" state="frozen"/>
      <selection activeCell="B1" sqref="B1"/>
      <selection pane="topRight" activeCell="G1" sqref="G1"/>
      <selection pane="bottomLeft" activeCell="B3" sqref="B3"/>
      <selection pane="bottomRight" activeCell="F84" sqref="F84"/>
    </sheetView>
  </sheetViews>
  <sheetFormatPr baseColWidth="10" defaultColWidth="12.42578125" defaultRowHeight="21" x14ac:dyDescent="0.35"/>
  <cols>
    <col min="1" max="1" width="18.7109375" style="26" customWidth="1"/>
    <col min="2" max="2" width="28.140625" style="26" customWidth="1"/>
    <col min="3" max="3" width="27.42578125" style="26" customWidth="1"/>
    <col min="4" max="4" width="34" style="26" customWidth="1"/>
    <col min="5" max="5" width="34.85546875" style="26" customWidth="1"/>
    <col min="6" max="6" width="10.140625" style="26" customWidth="1"/>
    <col min="7" max="7" width="18" style="27" customWidth="1"/>
    <col min="8" max="8" width="17.7109375" style="27" customWidth="1"/>
    <col min="9" max="9" width="13.42578125" style="26" customWidth="1"/>
    <col min="10" max="10" width="58.42578125" style="27" customWidth="1"/>
    <col min="11" max="11" width="9.7109375" style="26" bestFit="1" customWidth="1"/>
    <col min="12" max="12" width="7.140625" style="26" customWidth="1"/>
    <col min="13" max="13" width="11.28515625" style="26" customWidth="1"/>
    <col min="14" max="14" width="11.7109375" style="26" customWidth="1"/>
    <col min="15" max="15" width="11.7109375" style="238" customWidth="1"/>
    <col min="16" max="16" width="11.7109375" style="26" customWidth="1"/>
    <col min="17" max="17" width="13.85546875" style="8" customWidth="1"/>
    <col min="18" max="18" width="20.5703125" style="8" customWidth="1"/>
    <col min="19" max="19" width="14.42578125" style="8" customWidth="1"/>
    <col min="20" max="20" width="12.28515625" style="8" customWidth="1"/>
    <col min="21" max="21" width="17" style="8" customWidth="1"/>
    <col min="22" max="22" width="11.42578125" style="8" customWidth="1"/>
    <col min="23" max="23" width="14.7109375" style="8" customWidth="1"/>
    <col min="24" max="24" width="18.140625" style="8" customWidth="1"/>
    <col min="25" max="25" width="14.7109375" style="8" customWidth="1"/>
    <col min="26" max="26" width="18.140625" style="66" customWidth="1"/>
    <col min="27" max="27" width="23" style="66" customWidth="1"/>
    <col min="28" max="28" width="23.28515625" style="66" customWidth="1"/>
    <col min="29" max="45" width="12.42578125" style="66"/>
    <col min="46" max="16384" width="12.42578125" style="26"/>
  </cols>
  <sheetData>
    <row r="1" spans="1:28" ht="26.65" customHeight="1" x14ac:dyDescent="0.25">
      <c r="A1" s="55" t="s">
        <v>0</v>
      </c>
      <c r="B1" s="504" t="s">
        <v>1</v>
      </c>
      <c r="C1" s="504"/>
      <c r="D1" s="55" t="s">
        <v>52</v>
      </c>
      <c r="E1" s="881"/>
      <c r="F1" s="881"/>
      <c r="G1" s="881"/>
      <c r="H1" s="881"/>
      <c r="I1" s="881"/>
      <c r="J1" s="881"/>
      <c r="K1" s="881"/>
      <c r="L1" s="881"/>
      <c r="M1" s="881"/>
      <c r="N1" s="881"/>
      <c r="O1" s="881"/>
      <c r="P1" s="881"/>
      <c r="Q1" s="881"/>
      <c r="R1" s="881"/>
      <c r="S1" s="881"/>
      <c r="T1" s="881"/>
      <c r="U1" s="881"/>
      <c r="V1" s="881"/>
      <c r="W1" s="881"/>
      <c r="X1" s="881"/>
      <c r="Y1" s="881"/>
      <c r="Z1" s="881"/>
      <c r="AA1" s="881"/>
      <c r="AB1" s="882"/>
    </row>
    <row r="2" spans="1:28" ht="55.9" customHeight="1" x14ac:dyDescent="0.25">
      <c r="A2" s="56" t="s">
        <v>3</v>
      </c>
      <c r="B2" s="69" t="s">
        <v>4</v>
      </c>
      <c r="C2" s="69" t="s">
        <v>92</v>
      </c>
      <c r="D2" s="57" t="s">
        <v>6</v>
      </c>
      <c r="E2" s="291" t="s">
        <v>552</v>
      </c>
      <c r="F2" s="28" t="s">
        <v>94</v>
      </c>
      <c r="G2" s="70" t="s">
        <v>8</v>
      </c>
      <c r="H2" s="70" t="s">
        <v>9</v>
      </c>
      <c r="I2" s="71" t="s">
        <v>10</v>
      </c>
      <c r="J2" s="70" t="s">
        <v>11</v>
      </c>
      <c r="K2" s="883" t="s">
        <v>12</v>
      </c>
      <c r="L2" s="883"/>
      <c r="M2" s="72">
        <v>45352</v>
      </c>
      <c r="N2" s="72">
        <v>45444</v>
      </c>
      <c r="O2" s="72">
        <v>45536</v>
      </c>
      <c r="P2" s="72">
        <v>45627</v>
      </c>
      <c r="Q2" s="294" t="s">
        <v>13</v>
      </c>
      <c r="R2" s="136" t="s">
        <v>14</v>
      </c>
      <c r="S2" s="136" t="s">
        <v>15</v>
      </c>
      <c r="T2" s="136" t="s">
        <v>16</v>
      </c>
      <c r="U2" s="136" t="s">
        <v>17</v>
      </c>
      <c r="V2" s="136" t="s">
        <v>18</v>
      </c>
      <c r="W2" s="136" t="s">
        <v>19</v>
      </c>
      <c r="X2" s="136" t="s">
        <v>20</v>
      </c>
      <c r="Y2" s="136" t="s">
        <v>21</v>
      </c>
      <c r="Z2" s="94" t="s">
        <v>54</v>
      </c>
      <c r="AA2" s="102" t="s">
        <v>23</v>
      </c>
      <c r="AB2" s="292" t="s">
        <v>24</v>
      </c>
    </row>
    <row r="3" spans="1:28" ht="64.150000000000006" customHeight="1" x14ac:dyDescent="0.25">
      <c r="A3" s="884" t="s">
        <v>25</v>
      </c>
      <c r="B3" s="885" t="s">
        <v>778</v>
      </c>
      <c r="C3" s="835" t="s">
        <v>207</v>
      </c>
      <c r="D3" s="850" t="s">
        <v>801</v>
      </c>
      <c r="E3" s="886" t="s">
        <v>591</v>
      </c>
      <c r="F3" s="888">
        <v>81</v>
      </c>
      <c r="G3" s="850" t="s">
        <v>208</v>
      </c>
      <c r="H3" s="850" t="s">
        <v>209</v>
      </c>
      <c r="I3" s="852">
        <f>X3</f>
        <v>0</v>
      </c>
      <c r="J3" s="494" t="s">
        <v>802</v>
      </c>
      <c r="K3" s="181">
        <v>1</v>
      </c>
      <c r="L3" s="43" t="s">
        <v>30</v>
      </c>
      <c r="M3" s="44">
        <v>0.1</v>
      </c>
      <c r="N3" s="44">
        <v>0.4</v>
      </c>
      <c r="O3" s="44">
        <v>0.7</v>
      </c>
      <c r="P3" s="44">
        <v>1</v>
      </c>
      <c r="Q3" s="295">
        <f>+SUM(M3:M3)*K3</f>
        <v>0.1</v>
      </c>
      <c r="R3" s="6">
        <f>+SUM(N3:N3)*K3</f>
        <v>0.4</v>
      </c>
      <c r="S3" s="6">
        <f>+SUM(O3:O3)*K3</f>
        <v>0.7</v>
      </c>
      <c r="T3" s="6">
        <f>+SUM(P3:P3)*K3</f>
        <v>1</v>
      </c>
      <c r="U3" s="137">
        <f>+MAX(Q3:T3)</f>
        <v>1</v>
      </c>
      <c r="V3" s="378">
        <f>+Q4</f>
        <v>0</v>
      </c>
      <c r="W3" s="378">
        <f>+R4</f>
        <v>0</v>
      </c>
      <c r="X3" s="378">
        <f>+S4</f>
        <v>0</v>
      </c>
      <c r="Y3" s="378">
        <f>+T4</f>
        <v>0</v>
      </c>
      <c r="Z3" s="856" t="s">
        <v>210</v>
      </c>
      <c r="AA3" s="857" t="s">
        <v>211</v>
      </c>
      <c r="AB3" s="642" t="s">
        <v>212</v>
      </c>
    </row>
    <row r="4" spans="1:28" ht="55.5" customHeight="1" x14ac:dyDescent="0.25">
      <c r="A4" s="884"/>
      <c r="B4" s="885"/>
      <c r="C4" s="835"/>
      <c r="D4" s="850"/>
      <c r="E4" s="887"/>
      <c r="F4" s="741"/>
      <c r="G4" s="850"/>
      <c r="H4" s="850"/>
      <c r="I4" s="852"/>
      <c r="J4" s="494"/>
      <c r="K4" s="173">
        <v>1</v>
      </c>
      <c r="L4" s="183" t="s">
        <v>33</v>
      </c>
      <c r="M4" s="45">
        <v>0</v>
      </c>
      <c r="N4" s="45">
        <v>0</v>
      </c>
      <c r="O4" s="45">
        <v>0</v>
      </c>
      <c r="P4" s="45">
        <v>0</v>
      </c>
      <c r="Q4" s="296">
        <f>+SUM(M4:M4)*K4</f>
        <v>0</v>
      </c>
      <c r="R4" s="153">
        <f>+SUM(N4:N4)*K4</f>
        <v>0</v>
      </c>
      <c r="S4" s="153">
        <f t="shared" ref="S4:S60" si="0">+SUM(O4:O4)*K4</f>
        <v>0</v>
      </c>
      <c r="T4" s="153">
        <f t="shared" ref="T4:T60" si="1">+SUM(P4:P4)*K4</f>
        <v>0</v>
      </c>
      <c r="U4" s="154">
        <f t="shared" ref="U4:U60" si="2">+MAX(Q4:T4)</f>
        <v>0</v>
      </c>
      <c r="V4" s="358"/>
      <c r="W4" s="358"/>
      <c r="X4" s="358"/>
      <c r="Y4" s="358"/>
      <c r="Z4" s="856"/>
      <c r="AA4" s="857"/>
      <c r="AB4" s="643"/>
    </row>
    <row r="5" spans="1:28" ht="42" customHeight="1" x14ac:dyDescent="0.25">
      <c r="A5" s="884"/>
      <c r="B5" s="885"/>
      <c r="C5" s="835"/>
      <c r="D5" s="879" t="s">
        <v>213</v>
      </c>
      <c r="E5" s="687" t="s">
        <v>214</v>
      </c>
      <c r="F5" s="685">
        <v>82</v>
      </c>
      <c r="G5" s="879" t="s">
        <v>215</v>
      </c>
      <c r="H5" s="879" t="s">
        <v>216</v>
      </c>
      <c r="I5" s="852">
        <f>X5</f>
        <v>0</v>
      </c>
      <c r="J5" s="494" t="s">
        <v>803</v>
      </c>
      <c r="K5" s="181">
        <v>1</v>
      </c>
      <c r="L5" s="43" t="s">
        <v>30</v>
      </c>
      <c r="M5" s="44">
        <v>0.1</v>
      </c>
      <c r="N5" s="44">
        <v>0.4</v>
      </c>
      <c r="O5" s="44">
        <v>0.7</v>
      </c>
      <c r="P5" s="44">
        <v>1</v>
      </c>
      <c r="Q5" s="295">
        <f t="shared" ref="Q5:Q36" si="3">+SUM(M5:M5)*K5</f>
        <v>0.1</v>
      </c>
      <c r="R5" s="6">
        <f t="shared" ref="R5:R36" si="4">+SUM(N5:N5)*K5</f>
        <v>0.4</v>
      </c>
      <c r="S5" s="6">
        <f t="shared" si="0"/>
        <v>0.7</v>
      </c>
      <c r="T5" s="6">
        <f t="shared" si="1"/>
        <v>1</v>
      </c>
      <c r="U5" s="137">
        <f t="shared" si="2"/>
        <v>1</v>
      </c>
      <c r="V5" s="378">
        <f>+Q6</f>
        <v>0</v>
      </c>
      <c r="W5" s="378">
        <f>+R6</f>
        <v>0</v>
      </c>
      <c r="X5" s="378">
        <f>+S6</f>
        <v>0</v>
      </c>
      <c r="Y5" s="378">
        <f>+T6</f>
        <v>0</v>
      </c>
      <c r="Z5" s="856"/>
      <c r="AA5" s="857"/>
      <c r="AB5" s="643"/>
    </row>
    <row r="6" spans="1:28" ht="37.15" customHeight="1" x14ac:dyDescent="0.25">
      <c r="A6" s="884"/>
      <c r="B6" s="885"/>
      <c r="C6" s="835"/>
      <c r="D6" s="879"/>
      <c r="E6" s="695"/>
      <c r="F6" s="694"/>
      <c r="G6" s="879"/>
      <c r="H6" s="879"/>
      <c r="I6" s="852"/>
      <c r="J6" s="494"/>
      <c r="K6" s="173">
        <v>1</v>
      </c>
      <c r="L6" s="183" t="s">
        <v>33</v>
      </c>
      <c r="M6" s="45">
        <v>0</v>
      </c>
      <c r="N6" s="45">
        <v>0</v>
      </c>
      <c r="O6" s="45">
        <v>0</v>
      </c>
      <c r="P6" s="45">
        <v>0</v>
      </c>
      <c r="Q6" s="296">
        <f t="shared" si="3"/>
        <v>0</v>
      </c>
      <c r="R6" s="153">
        <f t="shared" si="4"/>
        <v>0</v>
      </c>
      <c r="S6" s="153">
        <f t="shared" si="0"/>
        <v>0</v>
      </c>
      <c r="T6" s="153">
        <f t="shared" si="1"/>
        <v>0</v>
      </c>
      <c r="U6" s="154">
        <f t="shared" si="2"/>
        <v>0</v>
      </c>
      <c r="V6" s="358"/>
      <c r="W6" s="358"/>
      <c r="X6" s="358"/>
      <c r="Y6" s="358"/>
      <c r="Z6" s="856"/>
      <c r="AA6" s="857"/>
      <c r="AB6" s="643"/>
    </row>
    <row r="7" spans="1:28" ht="41.45" customHeight="1" x14ac:dyDescent="0.25">
      <c r="A7" s="884"/>
      <c r="B7" s="885"/>
      <c r="C7" s="835"/>
      <c r="D7" s="879" t="s">
        <v>217</v>
      </c>
      <c r="E7" s="880" t="s">
        <v>592</v>
      </c>
      <c r="F7" s="685">
        <v>83</v>
      </c>
      <c r="G7" s="879" t="s">
        <v>218</v>
      </c>
      <c r="H7" s="879" t="s">
        <v>209</v>
      </c>
      <c r="I7" s="852">
        <v>0</v>
      </c>
      <c r="J7" s="494" t="s">
        <v>804</v>
      </c>
      <c r="K7" s="181">
        <v>1</v>
      </c>
      <c r="L7" s="43" t="s">
        <v>30</v>
      </c>
      <c r="M7" s="44">
        <v>0.1</v>
      </c>
      <c r="N7" s="44">
        <v>0.4</v>
      </c>
      <c r="O7" s="44">
        <v>0.7</v>
      </c>
      <c r="P7" s="44">
        <v>1</v>
      </c>
      <c r="Q7" s="295">
        <f t="shared" si="3"/>
        <v>0.1</v>
      </c>
      <c r="R7" s="6">
        <f t="shared" si="4"/>
        <v>0.4</v>
      </c>
      <c r="S7" s="6">
        <f t="shared" si="0"/>
        <v>0.7</v>
      </c>
      <c r="T7" s="6">
        <f t="shared" si="1"/>
        <v>1</v>
      </c>
      <c r="U7" s="137">
        <f t="shared" si="2"/>
        <v>1</v>
      </c>
      <c r="V7" s="378">
        <f>+Q8</f>
        <v>0</v>
      </c>
      <c r="W7" s="378">
        <f>+R8</f>
        <v>0</v>
      </c>
      <c r="X7" s="378">
        <f>+S8</f>
        <v>0</v>
      </c>
      <c r="Y7" s="378">
        <f>+T8</f>
        <v>0</v>
      </c>
      <c r="Z7" s="856"/>
      <c r="AA7" s="857"/>
      <c r="AB7" s="643"/>
    </row>
    <row r="8" spans="1:28" ht="31.15" customHeight="1" x14ac:dyDescent="0.25">
      <c r="A8" s="884"/>
      <c r="B8" s="885"/>
      <c r="C8" s="835"/>
      <c r="D8" s="879"/>
      <c r="E8" s="880"/>
      <c r="F8" s="694"/>
      <c r="G8" s="879"/>
      <c r="H8" s="879"/>
      <c r="I8" s="852"/>
      <c r="J8" s="494"/>
      <c r="K8" s="173">
        <v>1</v>
      </c>
      <c r="L8" s="183" t="s">
        <v>33</v>
      </c>
      <c r="M8" s="45">
        <v>0</v>
      </c>
      <c r="N8" s="45">
        <v>0</v>
      </c>
      <c r="O8" s="45">
        <v>0</v>
      </c>
      <c r="P8" s="45">
        <v>0</v>
      </c>
      <c r="Q8" s="296">
        <f t="shared" si="3"/>
        <v>0</v>
      </c>
      <c r="R8" s="153">
        <f t="shared" si="4"/>
        <v>0</v>
      </c>
      <c r="S8" s="153">
        <f t="shared" si="0"/>
        <v>0</v>
      </c>
      <c r="T8" s="153">
        <f t="shared" si="1"/>
        <v>0</v>
      </c>
      <c r="U8" s="154">
        <f t="shared" si="2"/>
        <v>0</v>
      </c>
      <c r="V8" s="358"/>
      <c r="W8" s="358"/>
      <c r="X8" s="358"/>
      <c r="Y8" s="358"/>
      <c r="Z8" s="856"/>
      <c r="AA8" s="857"/>
      <c r="AB8" s="643"/>
    </row>
    <row r="9" spans="1:28" ht="42" customHeight="1" x14ac:dyDescent="0.25">
      <c r="A9" s="884"/>
      <c r="B9" s="885"/>
      <c r="C9" s="835"/>
      <c r="D9" s="850" t="s">
        <v>219</v>
      </c>
      <c r="E9" s="870" t="s">
        <v>220</v>
      </c>
      <c r="F9" s="739">
        <v>84</v>
      </c>
      <c r="G9" s="879" t="s">
        <v>221</v>
      </c>
      <c r="H9" s="879" t="s">
        <v>216</v>
      </c>
      <c r="I9" s="852">
        <f>X9</f>
        <v>0</v>
      </c>
      <c r="J9" s="494" t="s">
        <v>803</v>
      </c>
      <c r="K9" s="181">
        <v>1</v>
      </c>
      <c r="L9" s="43" t="s">
        <v>30</v>
      </c>
      <c r="M9" s="44">
        <v>0.1</v>
      </c>
      <c r="N9" s="44">
        <v>0.4</v>
      </c>
      <c r="O9" s="44">
        <v>0.7</v>
      </c>
      <c r="P9" s="44">
        <v>1</v>
      </c>
      <c r="Q9" s="295">
        <f t="shared" si="3"/>
        <v>0.1</v>
      </c>
      <c r="R9" s="6">
        <f t="shared" si="4"/>
        <v>0.4</v>
      </c>
      <c r="S9" s="6">
        <f t="shared" si="0"/>
        <v>0.7</v>
      </c>
      <c r="T9" s="6">
        <f t="shared" si="1"/>
        <v>1</v>
      </c>
      <c r="U9" s="137">
        <f t="shared" si="2"/>
        <v>1</v>
      </c>
      <c r="V9" s="378">
        <f>+Q10</f>
        <v>0</v>
      </c>
      <c r="W9" s="378">
        <f>+R10</f>
        <v>0</v>
      </c>
      <c r="X9" s="378">
        <f>+S10</f>
        <v>0</v>
      </c>
      <c r="Y9" s="378">
        <f>+T10</f>
        <v>0</v>
      </c>
      <c r="Z9" s="856"/>
      <c r="AA9" s="857"/>
      <c r="AB9" s="643"/>
    </row>
    <row r="10" spans="1:28" ht="39" customHeight="1" x14ac:dyDescent="0.25">
      <c r="A10" s="884"/>
      <c r="B10" s="885"/>
      <c r="C10" s="835"/>
      <c r="D10" s="850"/>
      <c r="E10" s="870"/>
      <c r="F10" s="741"/>
      <c r="G10" s="879"/>
      <c r="H10" s="879"/>
      <c r="I10" s="852"/>
      <c r="J10" s="494"/>
      <c r="K10" s="173">
        <v>1</v>
      </c>
      <c r="L10" s="183" t="s">
        <v>33</v>
      </c>
      <c r="M10" s="45">
        <v>0</v>
      </c>
      <c r="N10" s="45">
        <v>0</v>
      </c>
      <c r="O10" s="45">
        <v>0</v>
      </c>
      <c r="P10" s="45">
        <v>0</v>
      </c>
      <c r="Q10" s="296">
        <f t="shared" si="3"/>
        <v>0</v>
      </c>
      <c r="R10" s="153">
        <f t="shared" si="4"/>
        <v>0</v>
      </c>
      <c r="S10" s="153">
        <f t="shared" si="0"/>
        <v>0</v>
      </c>
      <c r="T10" s="153">
        <f t="shared" si="1"/>
        <v>0</v>
      </c>
      <c r="U10" s="154">
        <f t="shared" si="2"/>
        <v>0</v>
      </c>
      <c r="V10" s="358"/>
      <c r="W10" s="358"/>
      <c r="X10" s="358"/>
      <c r="Y10" s="358"/>
      <c r="Z10" s="856"/>
      <c r="AA10" s="857"/>
      <c r="AB10" s="643"/>
    </row>
    <row r="11" spans="1:28" s="66" customFormat="1" ht="36" customHeight="1" x14ac:dyDescent="0.25">
      <c r="A11" s="884"/>
      <c r="B11" s="885"/>
      <c r="C11" s="876" t="s">
        <v>222</v>
      </c>
      <c r="D11" s="850" t="s">
        <v>223</v>
      </c>
      <c r="E11" s="870" t="s">
        <v>224</v>
      </c>
      <c r="F11" s="739">
        <v>85</v>
      </c>
      <c r="G11" s="832" t="s">
        <v>225</v>
      </c>
      <c r="H11" s="832" t="s">
        <v>226</v>
      </c>
      <c r="I11" s="852">
        <f>X11</f>
        <v>0</v>
      </c>
      <c r="J11" s="494" t="s">
        <v>805</v>
      </c>
      <c r="K11" s="181">
        <v>1</v>
      </c>
      <c r="L11" s="43" t="s">
        <v>30</v>
      </c>
      <c r="M11" s="44">
        <v>0</v>
      </c>
      <c r="N11" s="44">
        <v>0</v>
      </c>
      <c r="O11" s="44">
        <v>0</v>
      </c>
      <c r="P11" s="44">
        <v>1</v>
      </c>
      <c r="Q11" s="295">
        <f t="shared" si="3"/>
        <v>0</v>
      </c>
      <c r="R11" s="6">
        <f t="shared" si="4"/>
        <v>0</v>
      </c>
      <c r="S11" s="6">
        <f t="shared" si="0"/>
        <v>0</v>
      </c>
      <c r="T11" s="6">
        <f t="shared" si="1"/>
        <v>1</v>
      </c>
      <c r="U11" s="137">
        <f t="shared" si="2"/>
        <v>1</v>
      </c>
      <c r="V11" s="378">
        <f>+Q12</f>
        <v>0</v>
      </c>
      <c r="W11" s="378">
        <f>+R12</f>
        <v>0</v>
      </c>
      <c r="X11" s="378">
        <f>+S12</f>
        <v>0</v>
      </c>
      <c r="Y11" s="378">
        <f>+T12</f>
        <v>0</v>
      </c>
      <c r="Z11" s="856"/>
      <c r="AA11" s="857"/>
      <c r="AB11" s="643"/>
    </row>
    <row r="12" spans="1:28" s="66" customFormat="1" ht="42.6" customHeight="1" x14ac:dyDescent="0.25">
      <c r="A12" s="884"/>
      <c r="B12" s="885"/>
      <c r="C12" s="877"/>
      <c r="D12" s="850"/>
      <c r="E12" s="870"/>
      <c r="F12" s="741"/>
      <c r="G12" s="832"/>
      <c r="H12" s="832"/>
      <c r="I12" s="852"/>
      <c r="J12" s="494"/>
      <c r="K12" s="173">
        <v>1</v>
      </c>
      <c r="L12" s="183" t="s">
        <v>33</v>
      </c>
      <c r="M12" s="45">
        <v>0</v>
      </c>
      <c r="N12" s="45">
        <v>0</v>
      </c>
      <c r="O12" s="45">
        <v>0</v>
      </c>
      <c r="P12" s="45">
        <v>0</v>
      </c>
      <c r="Q12" s="296">
        <f t="shared" si="3"/>
        <v>0</v>
      </c>
      <c r="R12" s="153">
        <f t="shared" si="4"/>
        <v>0</v>
      </c>
      <c r="S12" s="153">
        <f t="shared" si="0"/>
        <v>0</v>
      </c>
      <c r="T12" s="153">
        <f t="shared" si="1"/>
        <v>0</v>
      </c>
      <c r="U12" s="154">
        <f t="shared" si="2"/>
        <v>0</v>
      </c>
      <c r="V12" s="358"/>
      <c r="W12" s="358"/>
      <c r="X12" s="358"/>
      <c r="Y12" s="358"/>
      <c r="Z12" s="856"/>
      <c r="AA12" s="857"/>
      <c r="AB12" s="643"/>
    </row>
    <row r="13" spans="1:28" s="66" customFormat="1" ht="43.15" customHeight="1" x14ac:dyDescent="0.25">
      <c r="A13" s="884"/>
      <c r="B13" s="885"/>
      <c r="C13" s="877"/>
      <c r="D13" s="850" t="s">
        <v>227</v>
      </c>
      <c r="E13" s="870" t="s">
        <v>228</v>
      </c>
      <c r="F13" s="739">
        <v>86</v>
      </c>
      <c r="G13" s="832" t="s">
        <v>229</v>
      </c>
      <c r="H13" s="832" t="s">
        <v>226</v>
      </c>
      <c r="I13" s="852">
        <v>0</v>
      </c>
      <c r="J13" s="494" t="s">
        <v>230</v>
      </c>
      <c r="K13" s="181">
        <v>1</v>
      </c>
      <c r="L13" s="43" t="s">
        <v>30</v>
      </c>
      <c r="M13" s="44">
        <v>0</v>
      </c>
      <c r="N13" s="44">
        <v>0</v>
      </c>
      <c r="O13" s="44">
        <v>0</v>
      </c>
      <c r="P13" s="44">
        <v>1</v>
      </c>
      <c r="Q13" s="295">
        <f t="shared" si="3"/>
        <v>0</v>
      </c>
      <c r="R13" s="6">
        <f t="shared" si="4"/>
        <v>0</v>
      </c>
      <c r="S13" s="6">
        <f t="shared" si="0"/>
        <v>0</v>
      </c>
      <c r="T13" s="6">
        <f t="shared" si="1"/>
        <v>1</v>
      </c>
      <c r="U13" s="137">
        <f t="shared" si="2"/>
        <v>1</v>
      </c>
      <c r="V13" s="378">
        <f>+Q14</f>
        <v>0</v>
      </c>
      <c r="W13" s="378">
        <f>+R14</f>
        <v>0</v>
      </c>
      <c r="X13" s="378">
        <f>+S14</f>
        <v>0</v>
      </c>
      <c r="Y13" s="378">
        <f>+T14</f>
        <v>0</v>
      </c>
      <c r="Z13" s="856"/>
      <c r="AA13" s="857"/>
      <c r="AB13" s="643"/>
    </row>
    <row r="14" spans="1:28" s="66" customFormat="1" ht="36.6" customHeight="1" x14ac:dyDescent="0.25">
      <c r="A14" s="884"/>
      <c r="B14" s="885"/>
      <c r="C14" s="878"/>
      <c r="D14" s="850"/>
      <c r="E14" s="870"/>
      <c r="F14" s="741"/>
      <c r="G14" s="832"/>
      <c r="H14" s="832"/>
      <c r="I14" s="852"/>
      <c r="J14" s="494"/>
      <c r="K14" s="173">
        <v>1</v>
      </c>
      <c r="L14" s="183" t="s">
        <v>33</v>
      </c>
      <c r="M14" s="45">
        <v>0</v>
      </c>
      <c r="N14" s="45">
        <v>0</v>
      </c>
      <c r="O14" s="45">
        <v>0</v>
      </c>
      <c r="P14" s="45">
        <v>0</v>
      </c>
      <c r="Q14" s="296">
        <f t="shared" si="3"/>
        <v>0</v>
      </c>
      <c r="R14" s="153">
        <f t="shared" si="4"/>
        <v>0</v>
      </c>
      <c r="S14" s="153">
        <f t="shared" si="0"/>
        <v>0</v>
      </c>
      <c r="T14" s="153">
        <f t="shared" si="1"/>
        <v>0</v>
      </c>
      <c r="U14" s="154">
        <f t="shared" si="2"/>
        <v>0</v>
      </c>
      <c r="V14" s="358"/>
      <c r="W14" s="358"/>
      <c r="X14" s="358"/>
      <c r="Y14" s="358"/>
      <c r="Z14" s="856"/>
      <c r="AA14" s="857"/>
      <c r="AB14" s="643"/>
    </row>
    <row r="15" spans="1:28" s="66" customFormat="1" ht="42" customHeight="1" x14ac:dyDescent="0.25">
      <c r="A15" s="884"/>
      <c r="B15" s="885"/>
      <c r="C15" s="835" t="s">
        <v>231</v>
      </c>
      <c r="D15" s="850" t="s">
        <v>806</v>
      </c>
      <c r="E15" s="870" t="s">
        <v>807</v>
      </c>
      <c r="F15" s="739">
        <v>87</v>
      </c>
      <c r="G15" s="850" t="s">
        <v>232</v>
      </c>
      <c r="H15" s="850" t="s">
        <v>233</v>
      </c>
      <c r="I15" s="852">
        <f>X15</f>
        <v>0</v>
      </c>
      <c r="J15" s="494" t="s">
        <v>234</v>
      </c>
      <c r="K15" s="181">
        <v>1</v>
      </c>
      <c r="L15" s="43" t="s">
        <v>30</v>
      </c>
      <c r="M15" s="44">
        <v>0.15</v>
      </c>
      <c r="N15" s="44">
        <v>0.45</v>
      </c>
      <c r="O15" s="44">
        <v>0.75</v>
      </c>
      <c r="P15" s="44">
        <v>1</v>
      </c>
      <c r="Q15" s="295">
        <f t="shared" si="3"/>
        <v>0.15</v>
      </c>
      <c r="R15" s="6">
        <f t="shared" si="4"/>
        <v>0.45</v>
      </c>
      <c r="S15" s="6">
        <f t="shared" si="0"/>
        <v>0.75</v>
      </c>
      <c r="T15" s="6">
        <f t="shared" si="1"/>
        <v>1</v>
      </c>
      <c r="U15" s="137">
        <f t="shared" si="2"/>
        <v>1</v>
      </c>
      <c r="V15" s="378">
        <f>+Q16</f>
        <v>0</v>
      </c>
      <c r="W15" s="378">
        <f>+R16</f>
        <v>0</v>
      </c>
      <c r="X15" s="378">
        <f>+S16</f>
        <v>0</v>
      </c>
      <c r="Y15" s="378">
        <f>+T16</f>
        <v>0</v>
      </c>
      <c r="Z15" s="856"/>
      <c r="AA15" s="857" t="s">
        <v>235</v>
      </c>
      <c r="AB15" s="643"/>
    </row>
    <row r="16" spans="1:28" s="66" customFormat="1" ht="32.450000000000003" customHeight="1" x14ac:dyDescent="0.25">
      <c r="A16" s="884"/>
      <c r="B16" s="885"/>
      <c r="C16" s="835"/>
      <c r="D16" s="850"/>
      <c r="E16" s="870"/>
      <c r="F16" s="741"/>
      <c r="G16" s="850"/>
      <c r="H16" s="850"/>
      <c r="I16" s="852"/>
      <c r="J16" s="494"/>
      <c r="K16" s="173">
        <v>1</v>
      </c>
      <c r="L16" s="183" t="s">
        <v>33</v>
      </c>
      <c r="M16" s="45">
        <v>0</v>
      </c>
      <c r="N16" s="45">
        <v>0</v>
      </c>
      <c r="O16" s="45">
        <v>0</v>
      </c>
      <c r="P16" s="45">
        <v>0</v>
      </c>
      <c r="Q16" s="296">
        <f t="shared" si="3"/>
        <v>0</v>
      </c>
      <c r="R16" s="153">
        <f t="shared" si="4"/>
        <v>0</v>
      </c>
      <c r="S16" s="153">
        <f t="shared" si="0"/>
        <v>0</v>
      </c>
      <c r="T16" s="153">
        <f t="shared" si="1"/>
        <v>0</v>
      </c>
      <c r="U16" s="154">
        <f t="shared" si="2"/>
        <v>0</v>
      </c>
      <c r="V16" s="358"/>
      <c r="W16" s="358"/>
      <c r="X16" s="358"/>
      <c r="Y16" s="358"/>
      <c r="Z16" s="856"/>
      <c r="AA16" s="857"/>
      <c r="AB16" s="643"/>
    </row>
    <row r="17" spans="1:28" s="66" customFormat="1" ht="38.450000000000003" customHeight="1" x14ac:dyDescent="0.25">
      <c r="A17" s="884"/>
      <c r="B17" s="885"/>
      <c r="C17" s="835"/>
      <c r="D17" s="850" t="s">
        <v>236</v>
      </c>
      <c r="E17" s="871" t="s">
        <v>237</v>
      </c>
      <c r="F17" s="739">
        <v>88</v>
      </c>
      <c r="G17" s="850" t="s">
        <v>238</v>
      </c>
      <c r="H17" s="832" t="s">
        <v>239</v>
      </c>
      <c r="I17" s="852">
        <f>X17</f>
        <v>0</v>
      </c>
      <c r="J17" s="494" t="s">
        <v>240</v>
      </c>
      <c r="K17" s="181">
        <v>1</v>
      </c>
      <c r="L17" s="43" t="s">
        <v>30</v>
      </c>
      <c r="M17" s="44">
        <v>0.15</v>
      </c>
      <c r="N17" s="44">
        <v>0.45</v>
      </c>
      <c r="O17" s="44">
        <v>0.75</v>
      </c>
      <c r="P17" s="44">
        <v>1</v>
      </c>
      <c r="Q17" s="295">
        <f t="shared" si="3"/>
        <v>0.15</v>
      </c>
      <c r="R17" s="6">
        <f t="shared" si="4"/>
        <v>0.45</v>
      </c>
      <c r="S17" s="6">
        <f t="shared" si="0"/>
        <v>0.75</v>
      </c>
      <c r="T17" s="6">
        <f t="shared" si="1"/>
        <v>1</v>
      </c>
      <c r="U17" s="137">
        <f t="shared" si="2"/>
        <v>1</v>
      </c>
      <c r="V17" s="378">
        <f>+Q18</f>
        <v>0</v>
      </c>
      <c r="W17" s="378">
        <f>+R18</f>
        <v>0</v>
      </c>
      <c r="X17" s="378">
        <f>+S18</f>
        <v>0</v>
      </c>
      <c r="Y17" s="378">
        <f>+T18</f>
        <v>0</v>
      </c>
      <c r="Z17" s="856"/>
      <c r="AA17" s="857"/>
      <c r="AB17" s="643"/>
    </row>
    <row r="18" spans="1:28" s="66" customFormat="1" ht="31.15" customHeight="1" x14ac:dyDescent="0.25">
      <c r="A18" s="884"/>
      <c r="B18" s="885"/>
      <c r="C18" s="835"/>
      <c r="D18" s="850"/>
      <c r="E18" s="871"/>
      <c r="F18" s="741"/>
      <c r="G18" s="850"/>
      <c r="H18" s="832"/>
      <c r="I18" s="852"/>
      <c r="J18" s="494"/>
      <c r="K18" s="173">
        <v>1</v>
      </c>
      <c r="L18" s="183" t="s">
        <v>33</v>
      </c>
      <c r="M18" s="45">
        <v>0</v>
      </c>
      <c r="N18" s="45">
        <v>0</v>
      </c>
      <c r="O18" s="45">
        <v>0</v>
      </c>
      <c r="P18" s="45">
        <v>0</v>
      </c>
      <c r="Q18" s="296">
        <f t="shared" si="3"/>
        <v>0</v>
      </c>
      <c r="R18" s="153">
        <f t="shared" si="4"/>
        <v>0</v>
      </c>
      <c r="S18" s="153">
        <v>0</v>
      </c>
      <c r="T18" s="153">
        <f t="shared" si="1"/>
        <v>0</v>
      </c>
      <c r="U18" s="154">
        <f t="shared" si="2"/>
        <v>0</v>
      </c>
      <c r="V18" s="358"/>
      <c r="W18" s="358"/>
      <c r="X18" s="358"/>
      <c r="Y18" s="358"/>
      <c r="Z18" s="856"/>
      <c r="AA18" s="857"/>
      <c r="AB18" s="643"/>
    </row>
    <row r="19" spans="1:28" s="66" customFormat="1" ht="49.9" customHeight="1" x14ac:dyDescent="0.25">
      <c r="A19" s="884"/>
      <c r="B19" s="885"/>
      <c r="C19" s="835"/>
      <c r="D19" s="875" t="s">
        <v>241</v>
      </c>
      <c r="E19" s="872" t="s">
        <v>593</v>
      </c>
      <c r="F19" s="873">
        <v>89</v>
      </c>
      <c r="G19" s="832" t="s">
        <v>242</v>
      </c>
      <c r="H19" s="832" t="s">
        <v>243</v>
      </c>
      <c r="I19" s="852">
        <f>X19</f>
        <v>0</v>
      </c>
      <c r="J19" s="494" t="s">
        <v>779</v>
      </c>
      <c r="K19" s="181">
        <v>1</v>
      </c>
      <c r="L19" s="43" t="s">
        <v>30</v>
      </c>
      <c r="M19" s="44">
        <v>0.1</v>
      </c>
      <c r="N19" s="44">
        <v>0.4</v>
      </c>
      <c r="O19" s="44">
        <v>0.7</v>
      </c>
      <c r="P19" s="44">
        <v>1</v>
      </c>
      <c r="Q19" s="295">
        <f t="shared" si="3"/>
        <v>0.1</v>
      </c>
      <c r="R19" s="6">
        <f t="shared" si="4"/>
        <v>0.4</v>
      </c>
      <c r="S19" s="6">
        <f t="shared" si="0"/>
        <v>0.7</v>
      </c>
      <c r="T19" s="6">
        <f t="shared" si="1"/>
        <v>1</v>
      </c>
      <c r="U19" s="137">
        <f t="shared" si="2"/>
        <v>1</v>
      </c>
      <c r="V19" s="378">
        <f>+Q20</f>
        <v>0</v>
      </c>
      <c r="W19" s="378">
        <f>+R20</f>
        <v>0</v>
      </c>
      <c r="X19" s="378">
        <f>+S20</f>
        <v>0</v>
      </c>
      <c r="Y19" s="378">
        <f>+T20</f>
        <v>0</v>
      </c>
      <c r="Z19" s="856"/>
      <c r="AA19" s="857"/>
      <c r="AB19" s="643"/>
    </row>
    <row r="20" spans="1:28" s="66" customFormat="1" ht="72" customHeight="1" x14ac:dyDescent="0.25">
      <c r="A20" s="884"/>
      <c r="B20" s="885"/>
      <c r="C20" s="835"/>
      <c r="D20" s="875"/>
      <c r="E20" s="872"/>
      <c r="F20" s="874"/>
      <c r="G20" s="832"/>
      <c r="H20" s="832"/>
      <c r="I20" s="852"/>
      <c r="J20" s="494"/>
      <c r="K20" s="173">
        <v>1</v>
      </c>
      <c r="L20" s="183" t="s">
        <v>33</v>
      </c>
      <c r="M20" s="45">
        <v>0</v>
      </c>
      <c r="N20" s="45">
        <v>0</v>
      </c>
      <c r="O20" s="45">
        <v>0</v>
      </c>
      <c r="P20" s="45">
        <v>0</v>
      </c>
      <c r="Q20" s="296">
        <f t="shared" si="3"/>
        <v>0</v>
      </c>
      <c r="R20" s="153">
        <f t="shared" si="4"/>
        <v>0</v>
      </c>
      <c r="S20" s="153">
        <f t="shared" si="0"/>
        <v>0</v>
      </c>
      <c r="T20" s="153">
        <f t="shared" si="1"/>
        <v>0</v>
      </c>
      <c r="U20" s="154">
        <f t="shared" si="2"/>
        <v>0</v>
      </c>
      <c r="V20" s="358"/>
      <c r="W20" s="358"/>
      <c r="X20" s="358"/>
      <c r="Y20" s="358"/>
      <c r="Z20" s="856"/>
      <c r="AA20" s="857"/>
      <c r="AB20" s="643"/>
    </row>
    <row r="21" spans="1:28" s="66" customFormat="1" ht="46.15" customHeight="1" x14ac:dyDescent="0.25">
      <c r="A21" s="884"/>
      <c r="B21" s="885"/>
      <c r="C21" s="835"/>
      <c r="D21" s="875"/>
      <c r="E21" s="872" t="s">
        <v>594</v>
      </c>
      <c r="F21" s="873">
        <v>90</v>
      </c>
      <c r="G21" s="832" t="s">
        <v>244</v>
      </c>
      <c r="H21" s="832" t="s">
        <v>243</v>
      </c>
      <c r="I21" s="852">
        <f>X21</f>
        <v>0</v>
      </c>
      <c r="J21" s="494" t="s">
        <v>780</v>
      </c>
      <c r="K21" s="181">
        <v>1</v>
      </c>
      <c r="L21" s="43" t="s">
        <v>30</v>
      </c>
      <c r="M21" s="44">
        <v>0.1</v>
      </c>
      <c r="N21" s="44">
        <v>0.4</v>
      </c>
      <c r="O21" s="44">
        <v>0.7</v>
      </c>
      <c r="P21" s="44">
        <v>1</v>
      </c>
      <c r="Q21" s="295">
        <f t="shared" si="3"/>
        <v>0.1</v>
      </c>
      <c r="R21" s="6">
        <f t="shared" si="4"/>
        <v>0.4</v>
      </c>
      <c r="S21" s="6">
        <f t="shared" si="0"/>
        <v>0.7</v>
      </c>
      <c r="T21" s="6">
        <f t="shared" si="1"/>
        <v>1</v>
      </c>
      <c r="U21" s="137">
        <f t="shared" si="2"/>
        <v>1</v>
      </c>
      <c r="V21" s="378">
        <f>+Q22</f>
        <v>0</v>
      </c>
      <c r="W21" s="378">
        <f>+R22</f>
        <v>0</v>
      </c>
      <c r="X21" s="378">
        <f>+S22</f>
        <v>0</v>
      </c>
      <c r="Y21" s="378">
        <f>+T22</f>
        <v>0</v>
      </c>
      <c r="Z21" s="856"/>
      <c r="AA21" s="857"/>
      <c r="AB21" s="643"/>
    </row>
    <row r="22" spans="1:28" s="66" customFormat="1" ht="37.15" customHeight="1" x14ac:dyDescent="0.25">
      <c r="A22" s="884"/>
      <c r="B22" s="885"/>
      <c r="C22" s="835"/>
      <c r="D22" s="875"/>
      <c r="E22" s="872"/>
      <c r="F22" s="874"/>
      <c r="G22" s="832"/>
      <c r="H22" s="832"/>
      <c r="I22" s="852"/>
      <c r="J22" s="494"/>
      <c r="K22" s="173">
        <v>1</v>
      </c>
      <c r="L22" s="183" t="s">
        <v>33</v>
      </c>
      <c r="M22" s="45">
        <v>0</v>
      </c>
      <c r="N22" s="45">
        <v>0</v>
      </c>
      <c r="O22" s="45">
        <v>0</v>
      </c>
      <c r="P22" s="45">
        <v>0</v>
      </c>
      <c r="Q22" s="296">
        <f t="shared" si="3"/>
        <v>0</v>
      </c>
      <c r="R22" s="153">
        <f t="shared" si="4"/>
        <v>0</v>
      </c>
      <c r="S22" s="153">
        <f t="shared" si="0"/>
        <v>0</v>
      </c>
      <c r="T22" s="153">
        <f t="shared" si="1"/>
        <v>0</v>
      </c>
      <c r="U22" s="154">
        <f t="shared" si="2"/>
        <v>0</v>
      </c>
      <c r="V22" s="358"/>
      <c r="W22" s="358"/>
      <c r="X22" s="358"/>
      <c r="Y22" s="358"/>
      <c r="Z22" s="856"/>
      <c r="AA22" s="857"/>
      <c r="AB22" s="643"/>
    </row>
    <row r="23" spans="1:28" s="66" customFormat="1" ht="41.45" customHeight="1" x14ac:dyDescent="0.25">
      <c r="A23" s="884"/>
      <c r="B23" s="885"/>
      <c r="C23" s="835" t="s">
        <v>245</v>
      </c>
      <c r="D23" s="850" t="s">
        <v>246</v>
      </c>
      <c r="E23" s="871" t="s">
        <v>247</v>
      </c>
      <c r="F23" s="739">
        <v>91</v>
      </c>
      <c r="G23" s="832" t="s">
        <v>248</v>
      </c>
      <c r="H23" s="832" t="s">
        <v>249</v>
      </c>
      <c r="I23" s="852">
        <v>0</v>
      </c>
      <c r="J23" s="494" t="s">
        <v>781</v>
      </c>
      <c r="K23" s="181">
        <v>1</v>
      </c>
      <c r="L23" s="43" t="s">
        <v>30</v>
      </c>
      <c r="M23" s="44">
        <v>0</v>
      </c>
      <c r="N23" s="44">
        <v>0</v>
      </c>
      <c r="O23" s="44">
        <v>0</v>
      </c>
      <c r="P23" s="44">
        <v>1</v>
      </c>
      <c r="Q23" s="295">
        <f t="shared" si="3"/>
        <v>0</v>
      </c>
      <c r="R23" s="6">
        <f t="shared" si="4"/>
        <v>0</v>
      </c>
      <c r="S23" s="6">
        <f t="shared" si="0"/>
        <v>0</v>
      </c>
      <c r="T23" s="6">
        <f t="shared" si="1"/>
        <v>1</v>
      </c>
      <c r="U23" s="137">
        <f t="shared" si="2"/>
        <v>1</v>
      </c>
      <c r="V23" s="378">
        <f>+Q24</f>
        <v>0</v>
      </c>
      <c r="W23" s="378">
        <f>+R24</f>
        <v>0</v>
      </c>
      <c r="X23" s="378">
        <f>+S24</f>
        <v>0</v>
      </c>
      <c r="Y23" s="378">
        <f>+T24</f>
        <v>0</v>
      </c>
      <c r="Z23" s="856"/>
      <c r="AA23" s="857" t="s">
        <v>250</v>
      </c>
      <c r="AB23" s="643"/>
    </row>
    <row r="24" spans="1:28" s="66" customFormat="1" ht="39.6" customHeight="1" x14ac:dyDescent="0.25">
      <c r="A24" s="884"/>
      <c r="B24" s="885"/>
      <c r="C24" s="835"/>
      <c r="D24" s="850"/>
      <c r="E24" s="871"/>
      <c r="F24" s="741"/>
      <c r="G24" s="832"/>
      <c r="H24" s="832"/>
      <c r="I24" s="852"/>
      <c r="J24" s="494"/>
      <c r="K24" s="173">
        <v>1</v>
      </c>
      <c r="L24" s="183" t="s">
        <v>33</v>
      </c>
      <c r="M24" s="45">
        <v>0</v>
      </c>
      <c r="N24" s="45">
        <v>0</v>
      </c>
      <c r="O24" s="45">
        <v>0</v>
      </c>
      <c r="P24" s="45">
        <v>0</v>
      </c>
      <c r="Q24" s="296">
        <f t="shared" si="3"/>
        <v>0</v>
      </c>
      <c r="R24" s="153">
        <f t="shared" si="4"/>
        <v>0</v>
      </c>
      <c r="S24" s="153">
        <f t="shared" si="0"/>
        <v>0</v>
      </c>
      <c r="T24" s="153">
        <f t="shared" si="1"/>
        <v>0</v>
      </c>
      <c r="U24" s="154">
        <f t="shared" si="2"/>
        <v>0</v>
      </c>
      <c r="V24" s="358"/>
      <c r="W24" s="358"/>
      <c r="X24" s="358"/>
      <c r="Y24" s="358"/>
      <c r="Z24" s="856"/>
      <c r="AA24" s="857"/>
      <c r="AB24" s="643"/>
    </row>
    <row r="25" spans="1:28" s="66" customFormat="1" ht="63" customHeight="1" x14ac:dyDescent="0.25">
      <c r="A25" s="884"/>
      <c r="B25" s="885"/>
      <c r="C25" s="835"/>
      <c r="D25" s="850" t="s">
        <v>251</v>
      </c>
      <c r="E25" s="870" t="s">
        <v>595</v>
      </c>
      <c r="F25" s="739">
        <v>92</v>
      </c>
      <c r="G25" s="832" t="s">
        <v>252</v>
      </c>
      <c r="H25" s="832" t="s">
        <v>253</v>
      </c>
      <c r="I25" s="852">
        <f>X25</f>
        <v>0</v>
      </c>
      <c r="J25" s="494" t="s">
        <v>782</v>
      </c>
      <c r="K25" s="181">
        <v>1</v>
      </c>
      <c r="L25" s="43" t="s">
        <v>30</v>
      </c>
      <c r="M25" s="44">
        <v>0</v>
      </c>
      <c r="N25" s="44">
        <v>0</v>
      </c>
      <c r="O25" s="44">
        <v>0</v>
      </c>
      <c r="P25" s="44">
        <v>1</v>
      </c>
      <c r="Q25" s="295">
        <f t="shared" si="3"/>
        <v>0</v>
      </c>
      <c r="R25" s="6">
        <f t="shared" si="4"/>
        <v>0</v>
      </c>
      <c r="S25" s="6">
        <f t="shared" si="0"/>
        <v>0</v>
      </c>
      <c r="T25" s="6">
        <f t="shared" si="1"/>
        <v>1</v>
      </c>
      <c r="U25" s="137">
        <f t="shared" si="2"/>
        <v>1</v>
      </c>
      <c r="V25" s="378">
        <f>+Q26</f>
        <v>0</v>
      </c>
      <c r="W25" s="378">
        <f>+R26</f>
        <v>0</v>
      </c>
      <c r="X25" s="378">
        <f>+S26</f>
        <v>0</v>
      </c>
      <c r="Y25" s="378">
        <f>+T26</f>
        <v>0</v>
      </c>
      <c r="Z25" s="856"/>
      <c r="AA25" s="857"/>
      <c r="AB25" s="643"/>
    </row>
    <row r="26" spans="1:28" s="66" customFormat="1" ht="49.15" customHeight="1" x14ac:dyDescent="0.25">
      <c r="A26" s="884"/>
      <c r="B26" s="885"/>
      <c r="C26" s="835"/>
      <c r="D26" s="850"/>
      <c r="E26" s="870"/>
      <c r="F26" s="741"/>
      <c r="G26" s="832"/>
      <c r="H26" s="832"/>
      <c r="I26" s="852"/>
      <c r="J26" s="494"/>
      <c r="K26" s="173">
        <v>1</v>
      </c>
      <c r="L26" s="183" t="s">
        <v>33</v>
      </c>
      <c r="M26" s="45">
        <v>0</v>
      </c>
      <c r="N26" s="45">
        <v>0</v>
      </c>
      <c r="O26" s="45">
        <v>0</v>
      </c>
      <c r="P26" s="45">
        <v>0</v>
      </c>
      <c r="Q26" s="296">
        <f t="shared" si="3"/>
        <v>0</v>
      </c>
      <c r="R26" s="153">
        <f t="shared" si="4"/>
        <v>0</v>
      </c>
      <c r="S26" s="153">
        <f t="shared" si="0"/>
        <v>0</v>
      </c>
      <c r="T26" s="153">
        <f t="shared" si="1"/>
        <v>0</v>
      </c>
      <c r="U26" s="154">
        <f t="shared" si="2"/>
        <v>0</v>
      </c>
      <c r="V26" s="358"/>
      <c r="W26" s="358"/>
      <c r="X26" s="358"/>
      <c r="Y26" s="358"/>
      <c r="Z26" s="856"/>
      <c r="AA26" s="857"/>
      <c r="AB26" s="643"/>
    </row>
    <row r="27" spans="1:28" s="66" customFormat="1" ht="49.9" customHeight="1" x14ac:dyDescent="0.25">
      <c r="A27" s="884"/>
      <c r="B27" s="885"/>
      <c r="C27" s="832" t="s">
        <v>821</v>
      </c>
      <c r="D27" s="866" t="s">
        <v>808</v>
      </c>
      <c r="E27" s="680" t="s">
        <v>607</v>
      </c>
      <c r="F27" s="739">
        <v>93</v>
      </c>
      <c r="G27" s="867" t="s">
        <v>809</v>
      </c>
      <c r="H27" s="867" t="s">
        <v>810</v>
      </c>
      <c r="I27" s="852">
        <f>X27</f>
        <v>0</v>
      </c>
      <c r="J27" s="494" t="s">
        <v>811</v>
      </c>
      <c r="K27" s="181">
        <v>0.2</v>
      </c>
      <c r="L27" s="43" t="s">
        <v>30</v>
      </c>
      <c r="M27" s="44">
        <v>0.4</v>
      </c>
      <c r="N27" s="44">
        <v>0.8</v>
      </c>
      <c r="O27" s="44">
        <v>1</v>
      </c>
      <c r="P27" s="44">
        <v>1</v>
      </c>
      <c r="Q27" s="295">
        <f t="shared" si="3"/>
        <v>8.0000000000000016E-2</v>
      </c>
      <c r="R27" s="6">
        <f>+SUM(N27:N27)*K27</f>
        <v>0.16000000000000003</v>
      </c>
      <c r="S27" s="6">
        <f t="shared" si="0"/>
        <v>0.2</v>
      </c>
      <c r="T27" s="6">
        <f t="shared" si="1"/>
        <v>0.2</v>
      </c>
      <c r="U27" s="143">
        <f t="shared" si="2"/>
        <v>0.2</v>
      </c>
      <c r="V27" s="358">
        <f>+Q28+Q30+Q32+Q34</f>
        <v>0</v>
      </c>
      <c r="W27" s="358">
        <f>+R28+R30+R32+R34</f>
        <v>0</v>
      </c>
      <c r="X27" s="358">
        <f>+S28+S30+S32+S34</f>
        <v>0</v>
      </c>
      <c r="Y27" s="358">
        <f>+T28+T30+T32+T34</f>
        <v>0</v>
      </c>
      <c r="Z27" s="856" t="s">
        <v>254</v>
      </c>
      <c r="AA27" s="857" t="s">
        <v>255</v>
      </c>
      <c r="AB27" s="643"/>
    </row>
    <row r="28" spans="1:28" s="66" customFormat="1" ht="36" customHeight="1" x14ac:dyDescent="0.25">
      <c r="A28" s="884"/>
      <c r="B28" s="885"/>
      <c r="C28" s="832"/>
      <c r="D28" s="866"/>
      <c r="E28" s="681"/>
      <c r="F28" s="740"/>
      <c r="G28" s="867"/>
      <c r="H28" s="867"/>
      <c r="I28" s="852"/>
      <c r="J28" s="494"/>
      <c r="K28" s="173">
        <v>0.2</v>
      </c>
      <c r="L28" s="183" t="s">
        <v>33</v>
      </c>
      <c r="M28" s="45">
        <v>0</v>
      </c>
      <c r="N28" s="45">
        <v>0</v>
      </c>
      <c r="O28" s="45">
        <v>0</v>
      </c>
      <c r="P28" s="45">
        <v>0</v>
      </c>
      <c r="Q28" s="296">
        <f t="shared" si="3"/>
        <v>0</v>
      </c>
      <c r="R28" s="153">
        <f>+SUM(N28:N28)*K28</f>
        <v>0</v>
      </c>
      <c r="S28" s="153">
        <f t="shared" si="0"/>
        <v>0</v>
      </c>
      <c r="T28" s="153">
        <f t="shared" si="1"/>
        <v>0</v>
      </c>
      <c r="U28" s="192">
        <f t="shared" si="2"/>
        <v>0</v>
      </c>
      <c r="V28" s="358"/>
      <c r="W28" s="358"/>
      <c r="X28" s="358"/>
      <c r="Y28" s="358"/>
      <c r="Z28" s="869"/>
      <c r="AA28" s="857"/>
      <c r="AB28" s="643"/>
    </row>
    <row r="29" spans="1:28" s="66" customFormat="1" ht="36" customHeight="1" x14ac:dyDescent="0.25">
      <c r="A29" s="884"/>
      <c r="B29" s="885"/>
      <c r="C29" s="832"/>
      <c r="D29" s="866"/>
      <c r="E29" s="681"/>
      <c r="F29" s="740"/>
      <c r="G29" s="867"/>
      <c r="H29" s="867"/>
      <c r="I29" s="852"/>
      <c r="J29" s="494" t="s">
        <v>1022</v>
      </c>
      <c r="K29" s="181">
        <v>0.5</v>
      </c>
      <c r="L29" s="43" t="s">
        <v>30</v>
      </c>
      <c r="M29" s="44">
        <v>0.1</v>
      </c>
      <c r="N29" s="44">
        <v>0.4</v>
      </c>
      <c r="O29" s="44">
        <v>0.7</v>
      </c>
      <c r="P29" s="44">
        <v>1</v>
      </c>
      <c r="Q29" s="295">
        <f t="shared" si="3"/>
        <v>0.05</v>
      </c>
      <c r="R29" s="6">
        <f t="shared" si="4"/>
        <v>0.2</v>
      </c>
      <c r="S29" s="6">
        <f t="shared" si="0"/>
        <v>0.35</v>
      </c>
      <c r="T29" s="6">
        <f t="shared" si="1"/>
        <v>0.5</v>
      </c>
      <c r="U29" s="143">
        <f t="shared" si="2"/>
        <v>0.5</v>
      </c>
      <c r="V29" s="358"/>
      <c r="W29" s="358"/>
      <c r="X29" s="358"/>
      <c r="Y29" s="358"/>
      <c r="Z29" s="869"/>
      <c r="AA29" s="857"/>
      <c r="AB29" s="643"/>
    </row>
    <row r="30" spans="1:28" s="66" customFormat="1" ht="38.450000000000003" customHeight="1" x14ac:dyDescent="0.25">
      <c r="A30" s="884"/>
      <c r="B30" s="885"/>
      <c r="C30" s="832"/>
      <c r="D30" s="866"/>
      <c r="E30" s="681"/>
      <c r="F30" s="740"/>
      <c r="G30" s="867"/>
      <c r="H30" s="867"/>
      <c r="I30" s="852"/>
      <c r="J30" s="494"/>
      <c r="K30" s="173">
        <v>0.5</v>
      </c>
      <c r="L30" s="183" t="s">
        <v>33</v>
      </c>
      <c r="M30" s="45">
        <v>0</v>
      </c>
      <c r="N30" s="45">
        <v>0</v>
      </c>
      <c r="O30" s="45">
        <v>0</v>
      </c>
      <c r="P30" s="45">
        <v>0</v>
      </c>
      <c r="Q30" s="296">
        <f t="shared" si="3"/>
        <v>0</v>
      </c>
      <c r="R30" s="153">
        <f>+SUM(N30:N30)*K30</f>
        <v>0</v>
      </c>
      <c r="S30" s="153">
        <f t="shared" si="0"/>
        <v>0</v>
      </c>
      <c r="T30" s="153">
        <f t="shared" si="1"/>
        <v>0</v>
      </c>
      <c r="U30" s="192">
        <f t="shared" si="2"/>
        <v>0</v>
      </c>
      <c r="V30" s="358"/>
      <c r="W30" s="358"/>
      <c r="X30" s="358"/>
      <c r="Y30" s="358"/>
      <c r="Z30" s="869"/>
      <c r="AA30" s="857"/>
      <c r="AB30" s="643"/>
    </row>
    <row r="31" spans="1:28" s="66" customFormat="1" ht="49.9" customHeight="1" x14ac:dyDescent="0.25">
      <c r="A31" s="884"/>
      <c r="B31" s="885"/>
      <c r="C31" s="832"/>
      <c r="D31" s="866"/>
      <c r="E31" s="681"/>
      <c r="F31" s="740"/>
      <c r="G31" s="867"/>
      <c r="H31" s="867"/>
      <c r="I31" s="852"/>
      <c r="J31" s="494" t="s">
        <v>784</v>
      </c>
      <c r="K31" s="181">
        <v>0.1</v>
      </c>
      <c r="L31" s="43" t="s">
        <v>30</v>
      </c>
      <c r="M31" s="44">
        <v>0.2</v>
      </c>
      <c r="N31" s="44">
        <v>0.4</v>
      </c>
      <c r="O31" s="44">
        <v>0.6</v>
      </c>
      <c r="P31" s="44">
        <v>1</v>
      </c>
      <c r="Q31" s="295">
        <f t="shared" si="3"/>
        <v>2.0000000000000004E-2</v>
      </c>
      <c r="R31" s="6">
        <f t="shared" si="4"/>
        <v>4.0000000000000008E-2</v>
      </c>
      <c r="S31" s="6">
        <f t="shared" si="0"/>
        <v>0.06</v>
      </c>
      <c r="T31" s="6">
        <f t="shared" si="1"/>
        <v>0.1</v>
      </c>
      <c r="U31" s="143">
        <f t="shared" si="2"/>
        <v>0.1</v>
      </c>
      <c r="V31" s="358"/>
      <c r="W31" s="358"/>
      <c r="X31" s="358"/>
      <c r="Y31" s="358"/>
      <c r="Z31" s="869"/>
      <c r="AA31" s="857"/>
      <c r="AB31" s="643"/>
    </row>
    <row r="32" spans="1:28" s="66" customFormat="1" ht="40.15" customHeight="1" x14ac:dyDescent="0.25">
      <c r="A32" s="884"/>
      <c r="B32" s="885"/>
      <c r="C32" s="832"/>
      <c r="D32" s="866"/>
      <c r="E32" s="681"/>
      <c r="F32" s="740"/>
      <c r="G32" s="867"/>
      <c r="H32" s="867"/>
      <c r="I32" s="852"/>
      <c r="J32" s="494"/>
      <c r="K32" s="173">
        <v>0.1</v>
      </c>
      <c r="L32" s="183" t="s">
        <v>33</v>
      </c>
      <c r="M32" s="45">
        <v>0</v>
      </c>
      <c r="N32" s="45">
        <v>0</v>
      </c>
      <c r="O32" s="45">
        <v>0</v>
      </c>
      <c r="P32" s="45">
        <v>0</v>
      </c>
      <c r="Q32" s="296">
        <f t="shared" si="3"/>
        <v>0</v>
      </c>
      <c r="R32" s="153">
        <f t="shared" si="4"/>
        <v>0</v>
      </c>
      <c r="S32" s="153">
        <f t="shared" si="0"/>
        <v>0</v>
      </c>
      <c r="T32" s="153">
        <f t="shared" si="1"/>
        <v>0</v>
      </c>
      <c r="U32" s="192">
        <f t="shared" si="2"/>
        <v>0</v>
      </c>
      <c r="V32" s="358"/>
      <c r="W32" s="358"/>
      <c r="X32" s="358"/>
      <c r="Y32" s="358"/>
      <c r="Z32" s="869"/>
      <c r="AA32" s="857"/>
      <c r="AB32" s="643"/>
    </row>
    <row r="33" spans="1:28" s="66" customFormat="1" ht="35.450000000000003" customHeight="1" x14ac:dyDescent="0.25">
      <c r="A33" s="884"/>
      <c r="B33" s="885"/>
      <c r="C33" s="832"/>
      <c r="D33" s="866"/>
      <c r="E33" s="681"/>
      <c r="F33" s="740"/>
      <c r="G33" s="867"/>
      <c r="H33" s="867"/>
      <c r="I33" s="852"/>
      <c r="J33" s="494" t="s">
        <v>783</v>
      </c>
      <c r="K33" s="181">
        <v>0.2</v>
      </c>
      <c r="L33" s="43" t="s">
        <v>30</v>
      </c>
      <c r="M33" s="44">
        <v>0.2</v>
      </c>
      <c r="N33" s="44">
        <v>0.4</v>
      </c>
      <c r="O33" s="44">
        <v>0.6</v>
      </c>
      <c r="P33" s="44">
        <v>1</v>
      </c>
      <c r="Q33" s="295">
        <f t="shared" si="3"/>
        <v>4.0000000000000008E-2</v>
      </c>
      <c r="R33" s="6">
        <f>+SUM(N33:N33)*K33</f>
        <v>8.0000000000000016E-2</v>
      </c>
      <c r="S33" s="6">
        <f t="shared" si="0"/>
        <v>0.12</v>
      </c>
      <c r="T33" s="6">
        <f t="shared" si="1"/>
        <v>0.2</v>
      </c>
      <c r="U33" s="143">
        <f t="shared" si="2"/>
        <v>0.2</v>
      </c>
      <c r="V33" s="358"/>
      <c r="W33" s="358"/>
      <c r="X33" s="358"/>
      <c r="Y33" s="358"/>
      <c r="Z33" s="869"/>
      <c r="AA33" s="857"/>
      <c r="AB33" s="643"/>
    </row>
    <row r="34" spans="1:28" s="66" customFormat="1" ht="49.9" customHeight="1" x14ac:dyDescent="0.25">
      <c r="A34" s="884"/>
      <c r="B34" s="885"/>
      <c r="C34" s="832"/>
      <c r="D34" s="866"/>
      <c r="E34" s="682"/>
      <c r="F34" s="741"/>
      <c r="G34" s="867"/>
      <c r="H34" s="867"/>
      <c r="I34" s="852"/>
      <c r="J34" s="494"/>
      <c r="K34" s="173">
        <v>0.2</v>
      </c>
      <c r="L34" s="183" t="s">
        <v>33</v>
      </c>
      <c r="M34" s="45">
        <v>0</v>
      </c>
      <c r="N34" s="45">
        <v>0</v>
      </c>
      <c r="O34" s="45">
        <v>0</v>
      </c>
      <c r="P34" s="45">
        <v>0</v>
      </c>
      <c r="Q34" s="296">
        <f t="shared" si="3"/>
        <v>0</v>
      </c>
      <c r="R34" s="153">
        <f>+SUM(N34:N34)*K34</f>
        <v>0</v>
      </c>
      <c r="S34" s="153">
        <f t="shared" si="0"/>
        <v>0</v>
      </c>
      <c r="T34" s="153">
        <f t="shared" si="1"/>
        <v>0</v>
      </c>
      <c r="U34" s="157">
        <f t="shared" si="2"/>
        <v>0</v>
      </c>
      <c r="V34" s="359"/>
      <c r="W34" s="359"/>
      <c r="X34" s="359"/>
      <c r="Y34" s="359"/>
      <c r="Z34" s="869"/>
      <c r="AA34" s="857"/>
      <c r="AB34" s="643"/>
    </row>
    <row r="35" spans="1:28" s="66" customFormat="1" ht="42.6" customHeight="1" x14ac:dyDescent="0.25">
      <c r="A35" s="884"/>
      <c r="B35" s="885"/>
      <c r="C35" s="832"/>
      <c r="D35" s="868" t="s">
        <v>596</v>
      </c>
      <c r="E35" s="680" t="s">
        <v>597</v>
      </c>
      <c r="F35" s="739">
        <v>94</v>
      </c>
      <c r="G35" s="832" t="s">
        <v>812</v>
      </c>
      <c r="H35" s="832" t="s">
        <v>256</v>
      </c>
      <c r="I35" s="852">
        <f>X35</f>
        <v>0</v>
      </c>
      <c r="J35" s="494" t="s">
        <v>785</v>
      </c>
      <c r="K35" s="181">
        <v>0.25</v>
      </c>
      <c r="L35" s="43" t="s">
        <v>30</v>
      </c>
      <c r="M35" s="44">
        <v>0.5</v>
      </c>
      <c r="N35" s="44">
        <v>1</v>
      </c>
      <c r="O35" s="44">
        <v>1</v>
      </c>
      <c r="P35" s="44">
        <v>1</v>
      </c>
      <c r="Q35" s="295">
        <f t="shared" si="3"/>
        <v>0.125</v>
      </c>
      <c r="R35" s="138">
        <f>+SUM(N35:N35)*K35</f>
        <v>0.25</v>
      </c>
      <c r="S35" s="138">
        <f t="shared" si="0"/>
        <v>0.25</v>
      </c>
      <c r="T35" s="138">
        <f t="shared" si="1"/>
        <v>0.25</v>
      </c>
      <c r="U35" s="298">
        <f t="shared" si="2"/>
        <v>0.25</v>
      </c>
      <c r="V35" s="378">
        <f>+Q36+Q38+Q42</f>
        <v>0</v>
      </c>
      <c r="W35" s="378">
        <f>+R36+R38+R42</f>
        <v>0</v>
      </c>
      <c r="X35" s="378">
        <f>+S36+S38+S42</f>
        <v>0</v>
      </c>
      <c r="Y35" s="378">
        <f>+T36+T38+T42</f>
        <v>0</v>
      </c>
      <c r="Z35" s="856" t="s">
        <v>115</v>
      </c>
      <c r="AA35" s="857" t="s">
        <v>257</v>
      </c>
      <c r="AB35" s="643"/>
    </row>
    <row r="36" spans="1:28" s="66" customFormat="1" ht="52.15" customHeight="1" x14ac:dyDescent="0.25">
      <c r="A36" s="884"/>
      <c r="B36" s="885"/>
      <c r="C36" s="832"/>
      <c r="D36" s="868"/>
      <c r="E36" s="681"/>
      <c r="F36" s="740"/>
      <c r="G36" s="832"/>
      <c r="H36" s="832"/>
      <c r="I36" s="852"/>
      <c r="J36" s="494"/>
      <c r="K36" s="173">
        <v>0.25</v>
      </c>
      <c r="L36" s="183" t="s">
        <v>33</v>
      </c>
      <c r="M36" s="45">
        <v>0</v>
      </c>
      <c r="N36" s="45">
        <v>0</v>
      </c>
      <c r="O36" s="45">
        <v>0</v>
      </c>
      <c r="P36" s="45">
        <v>0</v>
      </c>
      <c r="Q36" s="296">
        <f t="shared" si="3"/>
        <v>0</v>
      </c>
      <c r="R36" s="153">
        <f t="shared" si="4"/>
        <v>0</v>
      </c>
      <c r="S36" s="153">
        <f t="shared" si="0"/>
        <v>0</v>
      </c>
      <c r="T36" s="153">
        <f t="shared" si="1"/>
        <v>0</v>
      </c>
      <c r="U36" s="157">
        <f t="shared" si="2"/>
        <v>0</v>
      </c>
      <c r="V36" s="358"/>
      <c r="W36" s="358"/>
      <c r="X36" s="358"/>
      <c r="Y36" s="358"/>
      <c r="Z36" s="856"/>
      <c r="AA36" s="857"/>
      <c r="AB36" s="643"/>
    </row>
    <row r="37" spans="1:28" s="66" customFormat="1" ht="41.45" customHeight="1" x14ac:dyDescent="0.25">
      <c r="A37" s="884"/>
      <c r="B37" s="885"/>
      <c r="C37" s="832"/>
      <c r="D37" s="868"/>
      <c r="E37" s="681"/>
      <c r="F37" s="740"/>
      <c r="G37" s="832"/>
      <c r="H37" s="832"/>
      <c r="I37" s="852"/>
      <c r="J37" s="494" t="s">
        <v>786</v>
      </c>
      <c r="K37" s="181">
        <v>0.25</v>
      </c>
      <c r="L37" s="43" t="s">
        <v>30</v>
      </c>
      <c r="M37" s="44">
        <v>0</v>
      </c>
      <c r="N37" s="44">
        <v>0.5</v>
      </c>
      <c r="O37" s="44">
        <v>1</v>
      </c>
      <c r="P37" s="44">
        <v>1</v>
      </c>
      <c r="Q37" s="295">
        <f t="shared" ref="Q37:Q78" si="5">+SUM(M37:M37)*K37</f>
        <v>0</v>
      </c>
      <c r="R37" s="6">
        <f t="shared" ref="R37:R78" si="6">+SUM(N37:N37)*K37</f>
        <v>0.125</v>
      </c>
      <c r="S37" s="6">
        <f t="shared" si="0"/>
        <v>0.25</v>
      </c>
      <c r="T37" s="6">
        <f t="shared" si="1"/>
        <v>0.25</v>
      </c>
      <c r="U37" s="141">
        <f t="shared" si="2"/>
        <v>0.25</v>
      </c>
      <c r="V37" s="358"/>
      <c r="W37" s="358"/>
      <c r="X37" s="358"/>
      <c r="Y37" s="358"/>
      <c r="Z37" s="856"/>
      <c r="AA37" s="857"/>
      <c r="AB37" s="643"/>
    </row>
    <row r="38" spans="1:28" s="66" customFormat="1" ht="43.15" customHeight="1" x14ac:dyDescent="0.25">
      <c r="A38" s="884"/>
      <c r="B38" s="885"/>
      <c r="C38" s="832"/>
      <c r="D38" s="868"/>
      <c r="E38" s="681"/>
      <c r="F38" s="740"/>
      <c r="G38" s="832"/>
      <c r="H38" s="832"/>
      <c r="I38" s="852"/>
      <c r="J38" s="494"/>
      <c r="K38" s="173">
        <v>0.25</v>
      </c>
      <c r="L38" s="183" t="s">
        <v>33</v>
      </c>
      <c r="M38" s="45">
        <v>0</v>
      </c>
      <c r="N38" s="45">
        <v>0</v>
      </c>
      <c r="O38" s="45">
        <v>0</v>
      </c>
      <c r="P38" s="45">
        <v>0</v>
      </c>
      <c r="Q38" s="296">
        <f t="shared" si="5"/>
        <v>0</v>
      </c>
      <c r="R38" s="153">
        <f t="shared" si="6"/>
        <v>0</v>
      </c>
      <c r="S38" s="153">
        <f t="shared" si="0"/>
        <v>0</v>
      </c>
      <c r="T38" s="153">
        <f t="shared" si="1"/>
        <v>0</v>
      </c>
      <c r="U38" s="157">
        <f t="shared" si="2"/>
        <v>0</v>
      </c>
      <c r="V38" s="358"/>
      <c r="W38" s="358"/>
      <c r="X38" s="358"/>
      <c r="Y38" s="358"/>
      <c r="Z38" s="856"/>
      <c r="AA38" s="857"/>
      <c r="AB38" s="643"/>
    </row>
    <row r="39" spans="1:28" s="66" customFormat="1" ht="43.15" customHeight="1" x14ac:dyDescent="0.25">
      <c r="A39" s="884"/>
      <c r="B39" s="885"/>
      <c r="C39" s="832"/>
      <c r="D39" s="868"/>
      <c r="E39" s="681"/>
      <c r="F39" s="740"/>
      <c r="G39" s="832"/>
      <c r="H39" s="832"/>
      <c r="I39" s="852"/>
      <c r="J39" s="494" t="s">
        <v>787</v>
      </c>
      <c r="K39" s="181">
        <v>0.25</v>
      </c>
      <c r="L39" s="43" t="s">
        <v>30</v>
      </c>
      <c r="M39" s="44">
        <v>0</v>
      </c>
      <c r="N39" s="44">
        <v>0.33</v>
      </c>
      <c r="O39" s="44">
        <v>0.66</v>
      </c>
      <c r="P39" s="44">
        <v>1</v>
      </c>
      <c r="Q39" s="296"/>
      <c r="R39" s="153"/>
      <c r="S39" s="153"/>
      <c r="T39" s="153"/>
      <c r="U39" s="157"/>
      <c r="V39" s="358"/>
      <c r="W39" s="358"/>
      <c r="X39" s="358"/>
      <c r="Y39" s="358"/>
      <c r="Z39" s="856"/>
      <c r="AA39" s="857"/>
      <c r="AB39" s="643"/>
    </row>
    <row r="40" spans="1:28" s="66" customFormat="1" ht="43.15" customHeight="1" x14ac:dyDescent="0.25">
      <c r="A40" s="884"/>
      <c r="B40" s="885"/>
      <c r="C40" s="832"/>
      <c r="D40" s="868"/>
      <c r="E40" s="681"/>
      <c r="F40" s="740"/>
      <c r="G40" s="832"/>
      <c r="H40" s="832"/>
      <c r="I40" s="852"/>
      <c r="J40" s="494"/>
      <c r="K40" s="173">
        <v>0.25</v>
      </c>
      <c r="L40" s="183" t="s">
        <v>33</v>
      </c>
      <c r="M40" s="45">
        <v>0</v>
      </c>
      <c r="N40" s="45">
        <v>0</v>
      </c>
      <c r="O40" s="45">
        <v>0</v>
      </c>
      <c r="P40" s="45">
        <v>0</v>
      </c>
      <c r="Q40" s="296"/>
      <c r="R40" s="153"/>
      <c r="S40" s="153"/>
      <c r="T40" s="153"/>
      <c r="U40" s="157"/>
      <c r="V40" s="358"/>
      <c r="W40" s="358"/>
      <c r="X40" s="358"/>
      <c r="Y40" s="358"/>
      <c r="Z40" s="856"/>
      <c r="AA40" s="857"/>
      <c r="AB40" s="643"/>
    </row>
    <row r="41" spans="1:28" s="66" customFormat="1" ht="43.9" customHeight="1" x14ac:dyDescent="0.25">
      <c r="A41" s="884"/>
      <c r="B41" s="885"/>
      <c r="C41" s="832"/>
      <c r="D41" s="868"/>
      <c r="E41" s="681"/>
      <c r="F41" s="740"/>
      <c r="G41" s="832"/>
      <c r="H41" s="832"/>
      <c r="I41" s="852"/>
      <c r="J41" s="494" t="s">
        <v>609</v>
      </c>
      <c r="K41" s="181">
        <v>0.25</v>
      </c>
      <c r="L41" s="43" t="s">
        <v>30</v>
      </c>
      <c r="M41" s="44">
        <v>0</v>
      </c>
      <c r="N41" s="44">
        <v>0</v>
      </c>
      <c r="O41" s="44">
        <v>0.5</v>
      </c>
      <c r="P41" s="44">
        <v>1</v>
      </c>
      <c r="Q41" s="295">
        <f t="shared" si="5"/>
        <v>0</v>
      </c>
      <c r="R41" s="6">
        <f t="shared" si="6"/>
        <v>0</v>
      </c>
      <c r="S41" s="6">
        <f t="shared" si="0"/>
        <v>0.125</v>
      </c>
      <c r="T41" s="6">
        <f t="shared" si="1"/>
        <v>0.25</v>
      </c>
      <c r="U41" s="141">
        <f t="shared" si="2"/>
        <v>0.25</v>
      </c>
      <c r="V41" s="358"/>
      <c r="W41" s="358"/>
      <c r="X41" s="358"/>
      <c r="Y41" s="358"/>
      <c r="Z41" s="856"/>
      <c r="AA41" s="857"/>
      <c r="AB41" s="643"/>
    </row>
    <row r="42" spans="1:28" s="66" customFormat="1" ht="43.15" customHeight="1" x14ac:dyDescent="0.25">
      <c r="A42" s="884"/>
      <c r="B42" s="885"/>
      <c r="C42" s="832"/>
      <c r="D42" s="868"/>
      <c r="E42" s="682"/>
      <c r="F42" s="741"/>
      <c r="G42" s="832"/>
      <c r="H42" s="832"/>
      <c r="I42" s="852"/>
      <c r="J42" s="494"/>
      <c r="K42" s="173">
        <v>0.25</v>
      </c>
      <c r="L42" s="183" t="s">
        <v>33</v>
      </c>
      <c r="M42" s="45">
        <v>0</v>
      </c>
      <c r="N42" s="45">
        <v>0</v>
      </c>
      <c r="O42" s="45">
        <v>0</v>
      </c>
      <c r="P42" s="45">
        <v>0</v>
      </c>
      <c r="Q42" s="296">
        <f t="shared" si="5"/>
        <v>0</v>
      </c>
      <c r="R42" s="153">
        <f t="shared" si="6"/>
        <v>0</v>
      </c>
      <c r="S42" s="153">
        <f t="shared" si="0"/>
        <v>0</v>
      </c>
      <c r="T42" s="153">
        <f t="shared" si="1"/>
        <v>0</v>
      </c>
      <c r="U42" s="157">
        <f t="shared" si="2"/>
        <v>0</v>
      </c>
      <c r="V42" s="359"/>
      <c r="W42" s="359"/>
      <c r="X42" s="359"/>
      <c r="Y42" s="359"/>
      <c r="Z42" s="856"/>
      <c r="AA42" s="857"/>
      <c r="AB42" s="643"/>
    </row>
    <row r="43" spans="1:28" s="66" customFormat="1" ht="70.5" customHeight="1" x14ac:dyDescent="0.25">
      <c r="A43" s="884"/>
      <c r="B43" s="885"/>
      <c r="C43" s="832"/>
      <c r="D43" s="858" t="s">
        <v>813</v>
      </c>
      <c r="E43" s="680" t="s">
        <v>608</v>
      </c>
      <c r="F43" s="739">
        <v>95</v>
      </c>
      <c r="G43" s="836" t="s">
        <v>814</v>
      </c>
      <c r="H43" s="836" t="s">
        <v>815</v>
      </c>
      <c r="I43" s="861">
        <f>X43</f>
        <v>0</v>
      </c>
      <c r="J43" s="494" t="s">
        <v>1023</v>
      </c>
      <c r="K43" s="181">
        <v>0.3</v>
      </c>
      <c r="L43" s="43" t="s">
        <v>30</v>
      </c>
      <c r="M43" s="44">
        <v>0.1</v>
      </c>
      <c r="N43" s="44">
        <v>0.45</v>
      </c>
      <c r="O43" s="44">
        <v>0.75</v>
      </c>
      <c r="P43" s="44">
        <v>1</v>
      </c>
      <c r="Q43" s="295">
        <f t="shared" si="5"/>
        <v>0.03</v>
      </c>
      <c r="R43" s="6">
        <f t="shared" si="6"/>
        <v>0.13500000000000001</v>
      </c>
      <c r="S43" s="6">
        <f t="shared" si="0"/>
        <v>0.22499999999999998</v>
      </c>
      <c r="T43" s="6">
        <f t="shared" si="1"/>
        <v>0.3</v>
      </c>
      <c r="U43" s="141">
        <f t="shared" si="2"/>
        <v>0.3</v>
      </c>
      <c r="V43" s="853">
        <f>+Q44+Q46+Q50</f>
        <v>0</v>
      </c>
      <c r="W43" s="853">
        <f>+R44+R46+R50</f>
        <v>0</v>
      </c>
      <c r="X43" s="853">
        <f>+S44+S46+S50</f>
        <v>0</v>
      </c>
      <c r="Y43" s="378">
        <f>+T44+T46+T50</f>
        <v>0</v>
      </c>
      <c r="Z43" s="856" t="s">
        <v>254</v>
      </c>
      <c r="AA43" s="857" t="s">
        <v>255</v>
      </c>
      <c r="AB43" s="643"/>
    </row>
    <row r="44" spans="1:28" s="66" customFormat="1" ht="81" customHeight="1" x14ac:dyDescent="0.25">
      <c r="A44" s="884"/>
      <c r="B44" s="885"/>
      <c r="C44" s="832"/>
      <c r="D44" s="858"/>
      <c r="E44" s="681"/>
      <c r="F44" s="740"/>
      <c r="G44" s="837"/>
      <c r="H44" s="837"/>
      <c r="I44" s="862"/>
      <c r="J44" s="494"/>
      <c r="K44" s="173">
        <v>0.3</v>
      </c>
      <c r="L44" s="183" t="s">
        <v>33</v>
      </c>
      <c r="M44" s="45">
        <v>0</v>
      </c>
      <c r="N44" s="45">
        <v>0</v>
      </c>
      <c r="O44" s="45">
        <v>0</v>
      </c>
      <c r="P44" s="45">
        <v>0</v>
      </c>
      <c r="Q44" s="296">
        <f t="shared" si="5"/>
        <v>0</v>
      </c>
      <c r="R44" s="153">
        <f>+SUM(N44:N44)*K44</f>
        <v>0</v>
      </c>
      <c r="S44" s="153">
        <f t="shared" si="0"/>
        <v>0</v>
      </c>
      <c r="T44" s="153">
        <f t="shared" si="1"/>
        <v>0</v>
      </c>
      <c r="U44" s="157">
        <f t="shared" si="2"/>
        <v>0</v>
      </c>
      <c r="V44" s="854"/>
      <c r="W44" s="854"/>
      <c r="X44" s="854"/>
      <c r="Y44" s="358"/>
      <c r="Z44" s="856"/>
      <c r="AA44" s="857"/>
      <c r="AB44" s="643"/>
    </row>
    <row r="45" spans="1:28" s="66" customFormat="1" ht="51" customHeight="1" x14ac:dyDescent="0.25">
      <c r="A45" s="884"/>
      <c r="B45" s="885"/>
      <c r="C45" s="832"/>
      <c r="D45" s="858"/>
      <c r="E45" s="681"/>
      <c r="F45" s="740"/>
      <c r="G45" s="837"/>
      <c r="H45" s="837"/>
      <c r="I45" s="862"/>
      <c r="J45" s="494" t="s">
        <v>1024</v>
      </c>
      <c r="K45" s="181">
        <v>0.2</v>
      </c>
      <c r="L45" s="43" t="s">
        <v>30</v>
      </c>
      <c r="M45" s="44">
        <v>0.1</v>
      </c>
      <c r="N45" s="44">
        <v>0.45</v>
      </c>
      <c r="O45" s="44">
        <v>0.75</v>
      </c>
      <c r="P45" s="44">
        <v>1</v>
      </c>
      <c r="Q45" s="295">
        <f t="shared" si="5"/>
        <v>2.0000000000000004E-2</v>
      </c>
      <c r="R45" s="6">
        <f t="shared" si="6"/>
        <v>9.0000000000000011E-2</v>
      </c>
      <c r="S45" s="6">
        <f t="shared" si="0"/>
        <v>0.15000000000000002</v>
      </c>
      <c r="T45" s="6">
        <f t="shared" si="1"/>
        <v>0.2</v>
      </c>
      <c r="U45" s="141">
        <f t="shared" si="2"/>
        <v>0.2</v>
      </c>
      <c r="V45" s="854"/>
      <c r="W45" s="854"/>
      <c r="X45" s="854"/>
      <c r="Y45" s="358"/>
      <c r="Z45" s="856"/>
      <c r="AA45" s="857"/>
      <c r="AB45" s="643"/>
    </row>
    <row r="46" spans="1:28" s="66" customFormat="1" ht="71.45" customHeight="1" x14ac:dyDescent="0.25">
      <c r="A46" s="884"/>
      <c r="B46" s="885"/>
      <c r="C46" s="832"/>
      <c r="D46" s="858"/>
      <c r="E46" s="681"/>
      <c r="F46" s="740"/>
      <c r="G46" s="837"/>
      <c r="H46" s="837"/>
      <c r="I46" s="862"/>
      <c r="J46" s="494"/>
      <c r="K46" s="173">
        <v>0.2</v>
      </c>
      <c r="L46" s="183" t="s">
        <v>33</v>
      </c>
      <c r="M46" s="45">
        <v>0</v>
      </c>
      <c r="N46" s="45">
        <v>0</v>
      </c>
      <c r="O46" s="45">
        <v>0</v>
      </c>
      <c r="P46" s="45">
        <v>0</v>
      </c>
      <c r="Q46" s="296">
        <f t="shared" si="5"/>
        <v>0</v>
      </c>
      <c r="R46" s="153">
        <f t="shared" si="6"/>
        <v>0</v>
      </c>
      <c r="S46" s="153">
        <f t="shared" si="0"/>
        <v>0</v>
      </c>
      <c r="T46" s="153">
        <f t="shared" si="1"/>
        <v>0</v>
      </c>
      <c r="U46" s="157">
        <f t="shared" si="2"/>
        <v>0</v>
      </c>
      <c r="V46" s="854"/>
      <c r="W46" s="854"/>
      <c r="X46" s="854"/>
      <c r="Y46" s="358"/>
      <c r="Z46" s="856"/>
      <c r="AA46" s="857"/>
      <c r="AB46" s="643"/>
    </row>
    <row r="47" spans="1:28" s="66" customFormat="1" ht="58.15" customHeight="1" x14ac:dyDescent="0.25">
      <c r="A47" s="884"/>
      <c r="B47" s="885"/>
      <c r="C47" s="832"/>
      <c r="D47" s="858"/>
      <c r="E47" s="681"/>
      <c r="F47" s="740"/>
      <c r="G47" s="837"/>
      <c r="H47" s="837"/>
      <c r="I47" s="862"/>
      <c r="J47" s="864" t="s">
        <v>1025</v>
      </c>
      <c r="K47" s="181">
        <v>0.25</v>
      </c>
      <c r="L47" s="43" t="s">
        <v>30</v>
      </c>
      <c r="M47" s="44">
        <v>0.1</v>
      </c>
      <c r="N47" s="44">
        <v>0.45</v>
      </c>
      <c r="O47" s="44">
        <v>0.75</v>
      </c>
      <c r="P47" s="44">
        <v>1</v>
      </c>
      <c r="Q47" s="296"/>
      <c r="R47" s="153"/>
      <c r="S47" s="153"/>
      <c r="T47" s="153"/>
      <c r="U47" s="157"/>
      <c r="V47" s="854"/>
      <c r="W47" s="854"/>
      <c r="X47" s="854"/>
      <c r="Y47" s="358"/>
      <c r="Z47" s="856"/>
      <c r="AA47" s="857"/>
      <c r="AB47" s="643"/>
    </row>
    <row r="48" spans="1:28" s="66" customFormat="1" ht="29.45" customHeight="1" x14ac:dyDescent="0.25">
      <c r="A48" s="884"/>
      <c r="B48" s="885"/>
      <c r="C48" s="832"/>
      <c r="D48" s="858"/>
      <c r="E48" s="681"/>
      <c r="F48" s="740"/>
      <c r="G48" s="837"/>
      <c r="H48" s="837"/>
      <c r="I48" s="862"/>
      <c r="J48" s="865"/>
      <c r="K48" s="173">
        <v>0.25</v>
      </c>
      <c r="L48" s="183" t="s">
        <v>33</v>
      </c>
      <c r="M48" s="45">
        <v>0</v>
      </c>
      <c r="N48" s="45">
        <v>0</v>
      </c>
      <c r="O48" s="45">
        <v>0</v>
      </c>
      <c r="P48" s="45">
        <v>0</v>
      </c>
      <c r="Q48" s="296"/>
      <c r="R48" s="153"/>
      <c r="S48" s="153"/>
      <c r="T48" s="153"/>
      <c r="U48" s="157"/>
      <c r="V48" s="854"/>
      <c r="W48" s="854"/>
      <c r="X48" s="854"/>
      <c r="Y48" s="358"/>
      <c r="Z48" s="856"/>
      <c r="AA48" s="857"/>
      <c r="AB48" s="643"/>
    </row>
    <row r="49" spans="1:28" s="66" customFormat="1" ht="41.45" customHeight="1" x14ac:dyDescent="0.25">
      <c r="A49" s="884"/>
      <c r="B49" s="885"/>
      <c r="C49" s="832"/>
      <c r="D49" s="858"/>
      <c r="E49" s="681"/>
      <c r="F49" s="740"/>
      <c r="G49" s="837"/>
      <c r="H49" s="837"/>
      <c r="I49" s="862"/>
      <c r="J49" s="494" t="s">
        <v>816</v>
      </c>
      <c r="K49" s="181">
        <v>0.25</v>
      </c>
      <c r="L49" s="43" t="s">
        <v>30</v>
      </c>
      <c r="M49" s="44">
        <v>0.1</v>
      </c>
      <c r="N49" s="44">
        <v>0.45</v>
      </c>
      <c r="O49" s="44">
        <v>0.75</v>
      </c>
      <c r="P49" s="44">
        <v>1</v>
      </c>
      <c r="Q49" s="295">
        <f t="shared" si="5"/>
        <v>2.5000000000000001E-2</v>
      </c>
      <c r="R49" s="6">
        <f t="shared" si="6"/>
        <v>0.1125</v>
      </c>
      <c r="S49" s="6">
        <f t="shared" si="0"/>
        <v>0.1875</v>
      </c>
      <c r="T49" s="6">
        <f t="shared" si="1"/>
        <v>0.25</v>
      </c>
      <c r="U49" s="141">
        <f t="shared" si="2"/>
        <v>0.25</v>
      </c>
      <c r="V49" s="854"/>
      <c r="W49" s="854"/>
      <c r="X49" s="854"/>
      <c r="Y49" s="358"/>
      <c r="Z49" s="856"/>
      <c r="AA49" s="857"/>
      <c r="AB49" s="643"/>
    </row>
    <row r="50" spans="1:28" s="66" customFormat="1" ht="96.6" customHeight="1" x14ac:dyDescent="0.25">
      <c r="A50" s="884"/>
      <c r="B50" s="885"/>
      <c r="C50" s="832"/>
      <c r="D50" s="858"/>
      <c r="E50" s="682"/>
      <c r="F50" s="741"/>
      <c r="G50" s="838"/>
      <c r="H50" s="838"/>
      <c r="I50" s="863"/>
      <c r="J50" s="494"/>
      <c r="K50" s="173">
        <v>0.25</v>
      </c>
      <c r="L50" s="183" t="s">
        <v>33</v>
      </c>
      <c r="M50" s="45">
        <v>0</v>
      </c>
      <c r="N50" s="45">
        <v>0</v>
      </c>
      <c r="O50" s="45">
        <v>0</v>
      </c>
      <c r="P50" s="45">
        <v>0</v>
      </c>
      <c r="Q50" s="296">
        <f t="shared" si="5"/>
        <v>0</v>
      </c>
      <c r="R50" s="153">
        <f t="shared" si="6"/>
        <v>0</v>
      </c>
      <c r="S50" s="153">
        <f t="shared" si="0"/>
        <v>0</v>
      </c>
      <c r="T50" s="153">
        <f t="shared" si="1"/>
        <v>0</v>
      </c>
      <c r="U50" s="157">
        <f t="shared" si="2"/>
        <v>0</v>
      </c>
      <c r="V50" s="855"/>
      <c r="W50" s="855"/>
      <c r="X50" s="855"/>
      <c r="Y50" s="359"/>
      <c r="Z50" s="856"/>
      <c r="AA50" s="857"/>
      <c r="AB50" s="643"/>
    </row>
    <row r="51" spans="1:28" s="66" customFormat="1" ht="44.45" customHeight="1" x14ac:dyDescent="0.25">
      <c r="A51" s="884"/>
      <c r="B51" s="885"/>
      <c r="C51" s="832"/>
      <c r="D51" s="858" t="s">
        <v>598</v>
      </c>
      <c r="E51" s="680" t="s">
        <v>599</v>
      </c>
      <c r="F51" s="739">
        <v>96</v>
      </c>
      <c r="G51" s="832" t="s">
        <v>797</v>
      </c>
      <c r="H51" s="832" t="s">
        <v>256</v>
      </c>
      <c r="I51" s="852">
        <f>X51</f>
        <v>0</v>
      </c>
      <c r="J51" s="494" t="s">
        <v>258</v>
      </c>
      <c r="K51" s="181">
        <v>0.5</v>
      </c>
      <c r="L51" s="43" t="s">
        <v>30</v>
      </c>
      <c r="M51" s="44">
        <v>0.25</v>
      </c>
      <c r="N51" s="44">
        <v>0.5</v>
      </c>
      <c r="O51" s="44">
        <v>0.75</v>
      </c>
      <c r="P51" s="44">
        <v>1</v>
      </c>
      <c r="Q51" s="295">
        <f t="shared" si="5"/>
        <v>0.125</v>
      </c>
      <c r="R51" s="6">
        <f t="shared" si="6"/>
        <v>0.25</v>
      </c>
      <c r="S51" s="6">
        <f t="shared" si="0"/>
        <v>0.375</v>
      </c>
      <c r="T51" s="6">
        <f t="shared" si="1"/>
        <v>0.5</v>
      </c>
      <c r="U51" s="141">
        <f t="shared" si="2"/>
        <v>0.5</v>
      </c>
      <c r="V51" s="854">
        <f>+Q52+Q54+Q56</f>
        <v>0</v>
      </c>
      <c r="W51" s="854">
        <f>+R52+R54+R56</f>
        <v>0</v>
      </c>
      <c r="X51" s="854">
        <f>+S52+S54+S56</f>
        <v>0</v>
      </c>
      <c r="Y51" s="854">
        <f>+T52+T54+T56</f>
        <v>0</v>
      </c>
      <c r="Z51" s="856" t="s">
        <v>115</v>
      </c>
      <c r="AA51" s="857" t="s">
        <v>257</v>
      </c>
      <c r="AB51" s="643"/>
    </row>
    <row r="52" spans="1:28" s="66" customFormat="1" ht="40.15" customHeight="1" x14ac:dyDescent="0.25">
      <c r="A52" s="884"/>
      <c r="B52" s="885"/>
      <c r="C52" s="832"/>
      <c r="D52" s="858"/>
      <c r="E52" s="681"/>
      <c r="F52" s="740"/>
      <c r="G52" s="832"/>
      <c r="H52" s="832"/>
      <c r="I52" s="852"/>
      <c r="J52" s="494"/>
      <c r="K52" s="173">
        <v>0.5</v>
      </c>
      <c r="L52" s="183" t="s">
        <v>33</v>
      </c>
      <c r="M52" s="45">
        <v>0</v>
      </c>
      <c r="N52" s="45">
        <v>0</v>
      </c>
      <c r="O52" s="45">
        <v>0</v>
      </c>
      <c r="P52" s="45">
        <v>0</v>
      </c>
      <c r="Q52" s="296">
        <f t="shared" si="5"/>
        <v>0</v>
      </c>
      <c r="R52" s="153">
        <f t="shared" si="6"/>
        <v>0</v>
      </c>
      <c r="S52" s="153">
        <f t="shared" si="0"/>
        <v>0</v>
      </c>
      <c r="T52" s="153">
        <f t="shared" si="1"/>
        <v>0</v>
      </c>
      <c r="U52" s="157">
        <f>+MAX(Q52:T52)</f>
        <v>0</v>
      </c>
      <c r="V52" s="854"/>
      <c r="W52" s="854"/>
      <c r="X52" s="854"/>
      <c r="Y52" s="854"/>
      <c r="Z52" s="856"/>
      <c r="AA52" s="857"/>
      <c r="AB52" s="643"/>
    </row>
    <row r="53" spans="1:28" s="66" customFormat="1" ht="39.6" customHeight="1" x14ac:dyDescent="0.25">
      <c r="A53" s="884"/>
      <c r="B53" s="885"/>
      <c r="C53" s="832"/>
      <c r="D53" s="858"/>
      <c r="E53" s="681"/>
      <c r="F53" s="740"/>
      <c r="G53" s="832"/>
      <c r="H53" s="832"/>
      <c r="I53" s="852"/>
      <c r="J53" s="494" t="s">
        <v>788</v>
      </c>
      <c r="K53" s="181">
        <v>0.2</v>
      </c>
      <c r="L53" s="43" t="s">
        <v>30</v>
      </c>
      <c r="M53" s="44">
        <v>0.25</v>
      </c>
      <c r="N53" s="44">
        <v>0.5</v>
      </c>
      <c r="O53" s="44">
        <v>0.75</v>
      </c>
      <c r="P53" s="44">
        <v>1</v>
      </c>
      <c r="Q53" s="295">
        <f t="shared" si="5"/>
        <v>0.05</v>
      </c>
      <c r="R53" s="6">
        <f t="shared" si="6"/>
        <v>0.1</v>
      </c>
      <c r="S53" s="6">
        <f t="shared" si="0"/>
        <v>0.15000000000000002</v>
      </c>
      <c r="T53" s="6">
        <f t="shared" si="1"/>
        <v>0.2</v>
      </c>
      <c r="U53" s="141">
        <f t="shared" si="2"/>
        <v>0.2</v>
      </c>
      <c r="V53" s="854"/>
      <c r="W53" s="854"/>
      <c r="X53" s="854"/>
      <c r="Y53" s="854"/>
      <c r="Z53" s="856"/>
      <c r="AA53" s="857"/>
      <c r="AB53" s="643"/>
    </row>
    <row r="54" spans="1:28" s="66" customFormat="1" ht="37.15" customHeight="1" x14ac:dyDescent="0.25">
      <c r="A54" s="884"/>
      <c r="B54" s="885"/>
      <c r="C54" s="832"/>
      <c r="D54" s="858"/>
      <c r="E54" s="681"/>
      <c r="F54" s="740"/>
      <c r="G54" s="832"/>
      <c r="H54" s="832"/>
      <c r="I54" s="852"/>
      <c r="J54" s="494"/>
      <c r="K54" s="173">
        <v>0.2</v>
      </c>
      <c r="L54" s="183" t="s">
        <v>33</v>
      </c>
      <c r="M54" s="45">
        <v>0</v>
      </c>
      <c r="N54" s="45">
        <v>0</v>
      </c>
      <c r="O54" s="45">
        <v>0</v>
      </c>
      <c r="P54" s="45">
        <v>0</v>
      </c>
      <c r="Q54" s="296">
        <f t="shared" si="5"/>
        <v>0</v>
      </c>
      <c r="R54" s="153">
        <f>+SUM(N54:N54)*K54</f>
        <v>0</v>
      </c>
      <c r="S54" s="153">
        <f t="shared" si="0"/>
        <v>0</v>
      </c>
      <c r="T54" s="153">
        <f t="shared" si="1"/>
        <v>0</v>
      </c>
      <c r="U54" s="157">
        <f>+MAX(Q54:T54)</f>
        <v>0</v>
      </c>
      <c r="V54" s="854"/>
      <c r="W54" s="854"/>
      <c r="X54" s="854"/>
      <c r="Y54" s="854"/>
      <c r="Z54" s="856"/>
      <c r="AA54" s="857"/>
      <c r="AB54" s="643"/>
    </row>
    <row r="55" spans="1:28" s="66" customFormat="1" ht="37.9" customHeight="1" x14ac:dyDescent="0.25">
      <c r="A55" s="884"/>
      <c r="B55" s="885"/>
      <c r="C55" s="832"/>
      <c r="D55" s="858"/>
      <c r="E55" s="681"/>
      <c r="F55" s="740"/>
      <c r="G55" s="832"/>
      <c r="H55" s="832"/>
      <c r="I55" s="852"/>
      <c r="J55" s="494" t="s">
        <v>259</v>
      </c>
      <c r="K55" s="181">
        <v>0.3</v>
      </c>
      <c r="L55" s="43" t="s">
        <v>30</v>
      </c>
      <c r="M55" s="44">
        <v>0.25</v>
      </c>
      <c r="N55" s="44">
        <v>0.5</v>
      </c>
      <c r="O55" s="44">
        <v>0.75</v>
      </c>
      <c r="P55" s="44">
        <v>1</v>
      </c>
      <c r="Q55" s="295">
        <f t="shared" si="5"/>
        <v>7.4999999999999997E-2</v>
      </c>
      <c r="R55" s="6">
        <f t="shared" si="6"/>
        <v>0.15</v>
      </c>
      <c r="S55" s="6">
        <f t="shared" si="0"/>
        <v>0.22499999999999998</v>
      </c>
      <c r="T55" s="6">
        <f t="shared" si="1"/>
        <v>0.3</v>
      </c>
      <c r="U55" s="141">
        <f t="shared" si="2"/>
        <v>0.3</v>
      </c>
      <c r="V55" s="854"/>
      <c r="W55" s="854"/>
      <c r="X55" s="854"/>
      <c r="Y55" s="854"/>
      <c r="Z55" s="856"/>
      <c r="AA55" s="857"/>
      <c r="AB55" s="643"/>
    </row>
    <row r="56" spans="1:28" s="66" customFormat="1" ht="33.6" customHeight="1" x14ac:dyDescent="0.25">
      <c r="A56" s="884"/>
      <c r="B56" s="885"/>
      <c r="C56" s="832"/>
      <c r="D56" s="858"/>
      <c r="E56" s="682"/>
      <c r="F56" s="741"/>
      <c r="G56" s="832"/>
      <c r="H56" s="832"/>
      <c r="I56" s="852"/>
      <c r="J56" s="494"/>
      <c r="K56" s="173">
        <v>0.3</v>
      </c>
      <c r="L56" s="183" t="s">
        <v>33</v>
      </c>
      <c r="M56" s="45">
        <v>0</v>
      </c>
      <c r="N56" s="45">
        <v>0</v>
      </c>
      <c r="O56" s="45">
        <v>0</v>
      </c>
      <c r="P56" s="45">
        <v>0</v>
      </c>
      <c r="Q56" s="296">
        <f t="shared" si="5"/>
        <v>0</v>
      </c>
      <c r="R56" s="153">
        <f t="shared" si="6"/>
        <v>0</v>
      </c>
      <c r="S56" s="153">
        <f t="shared" si="0"/>
        <v>0</v>
      </c>
      <c r="T56" s="153">
        <f t="shared" si="1"/>
        <v>0</v>
      </c>
      <c r="U56" s="157">
        <f>+MAX(Q56:T56)</f>
        <v>0</v>
      </c>
      <c r="V56" s="854"/>
      <c r="W56" s="854"/>
      <c r="X56" s="854"/>
      <c r="Y56" s="854"/>
      <c r="Z56" s="856"/>
      <c r="AA56" s="857"/>
      <c r="AB56" s="643"/>
    </row>
    <row r="57" spans="1:28" s="66" customFormat="1" ht="41.45" customHeight="1" x14ac:dyDescent="0.25">
      <c r="A57" s="884"/>
      <c r="B57" s="885"/>
      <c r="C57" s="835" t="s">
        <v>260</v>
      </c>
      <c r="D57" s="850" t="s">
        <v>261</v>
      </c>
      <c r="E57" s="680" t="s">
        <v>600</v>
      </c>
      <c r="F57" s="739">
        <v>97</v>
      </c>
      <c r="G57" s="832" t="s">
        <v>262</v>
      </c>
      <c r="H57" s="832" t="s">
        <v>263</v>
      </c>
      <c r="I57" s="852">
        <v>0</v>
      </c>
      <c r="J57" s="494" t="s">
        <v>789</v>
      </c>
      <c r="K57" s="181">
        <v>0.5</v>
      </c>
      <c r="L57" s="43" t="s">
        <v>30</v>
      </c>
      <c r="M57" s="44">
        <v>0.25</v>
      </c>
      <c r="N57" s="44">
        <v>0.25</v>
      </c>
      <c r="O57" s="44">
        <v>0.75</v>
      </c>
      <c r="P57" s="44">
        <v>1</v>
      </c>
      <c r="Q57" s="295">
        <f t="shared" si="5"/>
        <v>0.125</v>
      </c>
      <c r="R57" s="6">
        <f t="shared" si="6"/>
        <v>0.125</v>
      </c>
      <c r="S57" s="6">
        <f t="shared" si="0"/>
        <v>0.375</v>
      </c>
      <c r="T57" s="6">
        <f t="shared" si="1"/>
        <v>0.5</v>
      </c>
      <c r="U57" s="141">
        <f t="shared" si="2"/>
        <v>0.5</v>
      </c>
      <c r="V57" s="853">
        <v>0</v>
      </c>
      <c r="W57" s="853">
        <v>0</v>
      </c>
      <c r="X57" s="853">
        <v>0</v>
      </c>
      <c r="Y57" s="378">
        <v>0</v>
      </c>
      <c r="Z57" s="856" t="s">
        <v>264</v>
      </c>
      <c r="AA57" s="859" t="s">
        <v>265</v>
      </c>
      <c r="AB57" s="643"/>
    </row>
    <row r="58" spans="1:28" s="66" customFormat="1" ht="36" customHeight="1" x14ac:dyDescent="0.25">
      <c r="A58" s="884"/>
      <c r="B58" s="885"/>
      <c r="C58" s="835"/>
      <c r="D58" s="850"/>
      <c r="E58" s="681"/>
      <c r="F58" s="740"/>
      <c r="G58" s="832"/>
      <c r="H58" s="832"/>
      <c r="I58" s="852"/>
      <c r="J58" s="494"/>
      <c r="K58" s="173">
        <v>0</v>
      </c>
      <c r="L58" s="183" t="s">
        <v>33</v>
      </c>
      <c r="M58" s="45">
        <v>0</v>
      </c>
      <c r="N58" s="45">
        <v>0</v>
      </c>
      <c r="O58" s="45">
        <v>0</v>
      </c>
      <c r="P58" s="45">
        <v>0</v>
      </c>
      <c r="Q58" s="296">
        <f t="shared" si="5"/>
        <v>0</v>
      </c>
      <c r="R58" s="153">
        <f t="shared" si="6"/>
        <v>0</v>
      </c>
      <c r="S58" s="153">
        <f t="shared" si="0"/>
        <v>0</v>
      </c>
      <c r="T58" s="153">
        <f t="shared" si="1"/>
        <v>0</v>
      </c>
      <c r="U58" s="157">
        <f t="shared" si="2"/>
        <v>0</v>
      </c>
      <c r="V58" s="854"/>
      <c r="W58" s="854"/>
      <c r="X58" s="854"/>
      <c r="Y58" s="358"/>
      <c r="Z58" s="856"/>
      <c r="AA58" s="860"/>
      <c r="AB58" s="643"/>
    </row>
    <row r="59" spans="1:28" s="66" customFormat="1" ht="38.450000000000003" customHeight="1" x14ac:dyDescent="0.25">
      <c r="A59" s="884"/>
      <c r="B59" s="885"/>
      <c r="C59" s="835"/>
      <c r="D59" s="850"/>
      <c r="E59" s="681"/>
      <c r="F59" s="740"/>
      <c r="G59" s="832"/>
      <c r="H59" s="832"/>
      <c r="I59" s="852"/>
      <c r="J59" s="494" t="s">
        <v>790</v>
      </c>
      <c r="K59" s="181">
        <v>0.5</v>
      </c>
      <c r="L59" s="43" t="s">
        <v>30</v>
      </c>
      <c r="M59" s="44">
        <v>0.25</v>
      </c>
      <c r="N59" s="44">
        <v>0.5</v>
      </c>
      <c r="O59" s="44">
        <v>0.75</v>
      </c>
      <c r="P59" s="44">
        <v>1</v>
      </c>
      <c r="Q59" s="295">
        <f t="shared" si="5"/>
        <v>0.125</v>
      </c>
      <c r="R59" s="6">
        <f t="shared" si="6"/>
        <v>0.25</v>
      </c>
      <c r="S59" s="6">
        <f t="shared" si="0"/>
        <v>0.375</v>
      </c>
      <c r="T59" s="6">
        <f t="shared" si="1"/>
        <v>0.5</v>
      </c>
      <c r="U59" s="141">
        <f t="shared" si="2"/>
        <v>0.5</v>
      </c>
      <c r="V59" s="854"/>
      <c r="W59" s="854"/>
      <c r="X59" s="854"/>
      <c r="Y59" s="358"/>
      <c r="Z59" s="856"/>
      <c r="AA59" s="860"/>
      <c r="AB59" s="643"/>
    </row>
    <row r="60" spans="1:28" s="66" customFormat="1" ht="36.6" customHeight="1" x14ac:dyDescent="0.25">
      <c r="A60" s="884"/>
      <c r="B60" s="885"/>
      <c r="C60" s="835"/>
      <c r="D60" s="850"/>
      <c r="E60" s="681"/>
      <c r="F60" s="740"/>
      <c r="G60" s="832"/>
      <c r="H60" s="832"/>
      <c r="I60" s="852"/>
      <c r="J60" s="494"/>
      <c r="K60" s="173">
        <v>0</v>
      </c>
      <c r="L60" s="183" t="s">
        <v>33</v>
      </c>
      <c r="M60" s="45">
        <v>0</v>
      </c>
      <c r="N60" s="45">
        <v>0</v>
      </c>
      <c r="O60" s="45">
        <v>0</v>
      </c>
      <c r="P60" s="45">
        <v>0</v>
      </c>
      <c r="Q60" s="296">
        <f t="shared" si="5"/>
        <v>0</v>
      </c>
      <c r="R60" s="153">
        <f t="shared" si="6"/>
        <v>0</v>
      </c>
      <c r="S60" s="153">
        <f t="shared" si="0"/>
        <v>0</v>
      </c>
      <c r="T60" s="153">
        <f t="shared" si="1"/>
        <v>0</v>
      </c>
      <c r="U60" s="157">
        <f t="shared" si="2"/>
        <v>0</v>
      </c>
      <c r="V60" s="855"/>
      <c r="W60" s="855"/>
      <c r="X60" s="855"/>
      <c r="Y60" s="359"/>
      <c r="Z60" s="856"/>
      <c r="AA60" s="860"/>
      <c r="AB60" s="643"/>
    </row>
    <row r="61" spans="1:28" s="66" customFormat="1" ht="43.9" customHeight="1" x14ac:dyDescent="0.25">
      <c r="A61" s="884"/>
      <c r="B61" s="885"/>
      <c r="C61" s="835"/>
      <c r="D61" s="850" t="s">
        <v>266</v>
      </c>
      <c r="E61" s="680" t="s">
        <v>601</v>
      </c>
      <c r="F61" s="739">
        <v>98</v>
      </c>
      <c r="G61" s="832" t="s">
        <v>267</v>
      </c>
      <c r="H61" s="832" t="s">
        <v>268</v>
      </c>
      <c r="I61" s="852">
        <v>0</v>
      </c>
      <c r="J61" s="494" t="s">
        <v>269</v>
      </c>
      <c r="K61" s="181">
        <v>0.25</v>
      </c>
      <c r="L61" s="43" t="s">
        <v>30</v>
      </c>
      <c r="M61" s="44">
        <v>0.25</v>
      </c>
      <c r="N61" s="44">
        <v>0.5</v>
      </c>
      <c r="O61" s="44">
        <v>0.7</v>
      </c>
      <c r="P61" s="44">
        <v>1</v>
      </c>
      <c r="Q61" s="295">
        <f t="shared" si="5"/>
        <v>6.25E-2</v>
      </c>
      <c r="R61" s="6">
        <f>+SUM(N61:N61)*K61</f>
        <v>0.125</v>
      </c>
      <c r="S61" s="6">
        <f t="shared" ref="S61:S82" si="7">+SUM(O61:O61)*K61</f>
        <v>0.17499999999999999</v>
      </c>
      <c r="T61" s="6">
        <f t="shared" ref="T61:T82" si="8">+SUM(P61:P61)*K61</f>
        <v>0.25</v>
      </c>
      <c r="U61" s="141">
        <f t="shared" ref="U61:U82" si="9">+MAX(Q61:T61)</f>
        <v>0.25</v>
      </c>
      <c r="V61" s="846">
        <v>0</v>
      </c>
      <c r="W61" s="846">
        <v>0</v>
      </c>
      <c r="X61" s="846">
        <v>0</v>
      </c>
      <c r="Y61" s="641">
        <v>0</v>
      </c>
      <c r="Z61" s="856"/>
      <c r="AA61" s="860"/>
      <c r="AB61" s="643"/>
    </row>
    <row r="62" spans="1:28" s="66" customFormat="1" ht="60.75" customHeight="1" x14ac:dyDescent="0.25">
      <c r="A62" s="884"/>
      <c r="B62" s="885"/>
      <c r="C62" s="835"/>
      <c r="D62" s="850"/>
      <c r="E62" s="681"/>
      <c r="F62" s="740"/>
      <c r="G62" s="832"/>
      <c r="H62" s="832"/>
      <c r="I62" s="852"/>
      <c r="J62" s="494"/>
      <c r="K62" s="173">
        <v>0.25</v>
      </c>
      <c r="L62" s="183" t="s">
        <v>33</v>
      </c>
      <c r="M62" s="45">
        <v>0</v>
      </c>
      <c r="N62" s="45">
        <v>0</v>
      </c>
      <c r="O62" s="45">
        <v>0</v>
      </c>
      <c r="P62" s="45">
        <v>0</v>
      </c>
      <c r="Q62" s="296">
        <f t="shared" si="5"/>
        <v>0</v>
      </c>
      <c r="R62" s="153">
        <f>+SUM(N62:N62)*K62</f>
        <v>0</v>
      </c>
      <c r="S62" s="153">
        <f t="shared" si="7"/>
        <v>0</v>
      </c>
      <c r="T62" s="153">
        <f t="shared" si="8"/>
        <v>0</v>
      </c>
      <c r="U62" s="157">
        <f t="shared" si="9"/>
        <v>0</v>
      </c>
      <c r="V62" s="846"/>
      <c r="W62" s="846"/>
      <c r="X62" s="846"/>
      <c r="Y62" s="641"/>
      <c r="Z62" s="856"/>
      <c r="AA62" s="860"/>
      <c r="AB62" s="643"/>
    </row>
    <row r="63" spans="1:28" s="66" customFormat="1" ht="32.25" customHeight="1" x14ac:dyDescent="0.25">
      <c r="A63" s="884"/>
      <c r="B63" s="885"/>
      <c r="C63" s="835"/>
      <c r="D63" s="850"/>
      <c r="E63" s="681"/>
      <c r="F63" s="740"/>
      <c r="G63" s="832"/>
      <c r="H63" s="832"/>
      <c r="I63" s="852"/>
      <c r="J63" s="494" t="s">
        <v>791</v>
      </c>
      <c r="K63" s="181">
        <v>0.25</v>
      </c>
      <c r="L63" s="43" t="s">
        <v>30</v>
      </c>
      <c r="M63" s="44">
        <v>0.25</v>
      </c>
      <c r="N63" s="44">
        <v>0.5</v>
      </c>
      <c r="O63" s="44">
        <v>0.7</v>
      </c>
      <c r="P63" s="44">
        <v>1</v>
      </c>
      <c r="Q63" s="295">
        <f t="shared" si="5"/>
        <v>6.25E-2</v>
      </c>
      <c r="R63" s="6">
        <f t="shared" si="6"/>
        <v>0.125</v>
      </c>
      <c r="S63" s="6">
        <f t="shared" si="7"/>
        <v>0.17499999999999999</v>
      </c>
      <c r="T63" s="6">
        <f t="shared" si="8"/>
        <v>0.25</v>
      </c>
      <c r="U63" s="141">
        <f t="shared" si="9"/>
        <v>0.25</v>
      </c>
      <c r="V63" s="846"/>
      <c r="W63" s="846"/>
      <c r="X63" s="846"/>
      <c r="Y63" s="641"/>
      <c r="Z63" s="856"/>
      <c r="AA63" s="860"/>
      <c r="AB63" s="643"/>
    </row>
    <row r="64" spans="1:28" s="66" customFormat="1" ht="45" customHeight="1" x14ac:dyDescent="0.25">
      <c r="A64" s="884"/>
      <c r="B64" s="885"/>
      <c r="C64" s="835"/>
      <c r="D64" s="850"/>
      <c r="E64" s="681"/>
      <c r="F64" s="740"/>
      <c r="G64" s="832"/>
      <c r="H64" s="832"/>
      <c r="I64" s="852"/>
      <c r="J64" s="494"/>
      <c r="K64" s="173">
        <v>0.25</v>
      </c>
      <c r="L64" s="183" t="s">
        <v>33</v>
      </c>
      <c r="M64" s="45">
        <v>0</v>
      </c>
      <c r="N64" s="45">
        <v>0</v>
      </c>
      <c r="O64" s="45">
        <v>0</v>
      </c>
      <c r="P64" s="45">
        <v>0</v>
      </c>
      <c r="Q64" s="296">
        <f t="shared" si="5"/>
        <v>0</v>
      </c>
      <c r="R64" s="153">
        <f t="shared" si="6"/>
        <v>0</v>
      </c>
      <c r="S64" s="153">
        <f t="shared" si="7"/>
        <v>0</v>
      </c>
      <c r="T64" s="153">
        <f t="shared" si="8"/>
        <v>0</v>
      </c>
      <c r="U64" s="157">
        <f t="shared" si="9"/>
        <v>0</v>
      </c>
      <c r="V64" s="846"/>
      <c r="W64" s="846"/>
      <c r="X64" s="846"/>
      <c r="Y64" s="641"/>
      <c r="Z64" s="856"/>
      <c r="AA64" s="860"/>
      <c r="AB64" s="643"/>
    </row>
    <row r="65" spans="1:28" s="66" customFormat="1" ht="37.9" customHeight="1" x14ac:dyDescent="0.25">
      <c r="A65" s="884"/>
      <c r="B65" s="885"/>
      <c r="C65" s="835" t="s">
        <v>270</v>
      </c>
      <c r="D65" s="832" t="s">
        <v>271</v>
      </c>
      <c r="E65" s="680" t="s">
        <v>602</v>
      </c>
      <c r="F65" s="839">
        <v>99</v>
      </c>
      <c r="G65" s="832" t="s">
        <v>272</v>
      </c>
      <c r="H65" s="832" t="s">
        <v>273</v>
      </c>
      <c r="I65" s="852">
        <f>X65</f>
        <v>0</v>
      </c>
      <c r="J65" s="494" t="s">
        <v>792</v>
      </c>
      <c r="K65" s="181">
        <v>0.6</v>
      </c>
      <c r="L65" s="53" t="s">
        <v>30</v>
      </c>
      <c r="M65" s="46">
        <v>0.25</v>
      </c>
      <c r="N65" s="47">
        <v>0.5</v>
      </c>
      <c r="O65" s="47">
        <v>0.75</v>
      </c>
      <c r="P65" s="44">
        <v>1</v>
      </c>
      <c r="Q65" s="295">
        <f t="shared" si="5"/>
        <v>0.15</v>
      </c>
      <c r="R65" s="6">
        <f t="shared" si="6"/>
        <v>0.3</v>
      </c>
      <c r="S65" s="6">
        <f t="shared" si="7"/>
        <v>0.44999999999999996</v>
      </c>
      <c r="T65" s="6">
        <f t="shared" si="8"/>
        <v>0.6</v>
      </c>
      <c r="U65" s="141">
        <f t="shared" si="9"/>
        <v>0.6</v>
      </c>
      <c r="V65" s="846">
        <v>0</v>
      </c>
      <c r="W65" s="846">
        <f>+R66+R68</f>
        <v>0</v>
      </c>
      <c r="X65" s="846">
        <f>+S66+S68</f>
        <v>0</v>
      </c>
      <c r="Y65" s="641">
        <f>+T66+T68</f>
        <v>0</v>
      </c>
      <c r="Z65" s="856"/>
      <c r="AA65" s="848" t="s">
        <v>264</v>
      </c>
      <c r="AB65" s="643"/>
    </row>
    <row r="66" spans="1:28" s="66" customFormat="1" ht="34.15" customHeight="1" x14ac:dyDescent="0.25">
      <c r="A66" s="884"/>
      <c r="B66" s="885"/>
      <c r="C66" s="835"/>
      <c r="D66" s="832"/>
      <c r="E66" s="681"/>
      <c r="F66" s="840"/>
      <c r="G66" s="832"/>
      <c r="H66" s="832"/>
      <c r="I66" s="852"/>
      <c r="J66" s="494"/>
      <c r="K66" s="173">
        <v>0.6</v>
      </c>
      <c r="L66" s="183" t="s">
        <v>33</v>
      </c>
      <c r="M66" s="45">
        <v>0</v>
      </c>
      <c r="N66" s="45">
        <v>0</v>
      </c>
      <c r="O66" s="45">
        <v>0</v>
      </c>
      <c r="P66" s="45">
        <v>0</v>
      </c>
      <c r="Q66" s="296">
        <f t="shared" si="5"/>
        <v>0</v>
      </c>
      <c r="R66" s="153">
        <f t="shared" si="6"/>
        <v>0</v>
      </c>
      <c r="S66" s="153">
        <f t="shared" si="7"/>
        <v>0</v>
      </c>
      <c r="T66" s="153">
        <f t="shared" si="8"/>
        <v>0</v>
      </c>
      <c r="U66" s="157">
        <f t="shared" si="9"/>
        <v>0</v>
      </c>
      <c r="V66" s="846"/>
      <c r="W66" s="846"/>
      <c r="X66" s="846"/>
      <c r="Y66" s="641"/>
      <c r="Z66" s="856"/>
      <c r="AA66" s="848"/>
      <c r="AB66" s="643"/>
    </row>
    <row r="67" spans="1:28" s="66" customFormat="1" ht="45" customHeight="1" x14ac:dyDescent="0.25">
      <c r="A67" s="884"/>
      <c r="B67" s="885"/>
      <c r="C67" s="835"/>
      <c r="D67" s="832"/>
      <c r="E67" s="681"/>
      <c r="F67" s="840"/>
      <c r="G67" s="832"/>
      <c r="H67" s="832"/>
      <c r="I67" s="852"/>
      <c r="J67" s="494" t="s">
        <v>793</v>
      </c>
      <c r="K67" s="181">
        <v>0.4</v>
      </c>
      <c r="L67" s="53" t="s">
        <v>30</v>
      </c>
      <c r="M67" s="46">
        <v>0.25</v>
      </c>
      <c r="N67" s="47">
        <v>0.5</v>
      </c>
      <c r="O67" s="47">
        <v>0.75</v>
      </c>
      <c r="P67" s="44">
        <v>1</v>
      </c>
      <c r="Q67" s="295">
        <f t="shared" si="5"/>
        <v>0.1</v>
      </c>
      <c r="R67" s="6">
        <f t="shared" si="6"/>
        <v>0.2</v>
      </c>
      <c r="S67" s="6">
        <f t="shared" si="7"/>
        <v>0.30000000000000004</v>
      </c>
      <c r="T67" s="6">
        <f t="shared" si="8"/>
        <v>0.4</v>
      </c>
      <c r="U67" s="141">
        <f t="shared" si="9"/>
        <v>0.4</v>
      </c>
      <c r="V67" s="846"/>
      <c r="W67" s="846"/>
      <c r="X67" s="846"/>
      <c r="Y67" s="641"/>
      <c r="Z67" s="856"/>
      <c r="AA67" s="848"/>
      <c r="AB67" s="643"/>
    </row>
    <row r="68" spans="1:28" s="66" customFormat="1" ht="43.15" customHeight="1" x14ac:dyDescent="0.25">
      <c r="A68" s="884"/>
      <c r="B68" s="885"/>
      <c r="C68" s="835"/>
      <c r="D68" s="832"/>
      <c r="E68" s="682"/>
      <c r="F68" s="841"/>
      <c r="G68" s="832"/>
      <c r="H68" s="832"/>
      <c r="I68" s="852"/>
      <c r="J68" s="494"/>
      <c r="K68" s="173">
        <v>0.4</v>
      </c>
      <c r="L68" s="183" t="s">
        <v>33</v>
      </c>
      <c r="M68" s="45">
        <v>0</v>
      </c>
      <c r="N68" s="45">
        <v>0</v>
      </c>
      <c r="O68" s="45">
        <v>0</v>
      </c>
      <c r="P68" s="45">
        <v>0</v>
      </c>
      <c r="Q68" s="296">
        <f t="shared" si="5"/>
        <v>0</v>
      </c>
      <c r="R68" s="153">
        <f t="shared" si="6"/>
        <v>0</v>
      </c>
      <c r="S68" s="153">
        <f t="shared" si="7"/>
        <v>0</v>
      </c>
      <c r="T68" s="153">
        <f t="shared" si="8"/>
        <v>0</v>
      </c>
      <c r="U68" s="157">
        <f t="shared" si="9"/>
        <v>0</v>
      </c>
      <c r="V68" s="846"/>
      <c r="W68" s="846"/>
      <c r="X68" s="846"/>
      <c r="Y68" s="641"/>
      <c r="Z68" s="856"/>
      <c r="AA68" s="848"/>
      <c r="AB68" s="643"/>
    </row>
    <row r="69" spans="1:28" s="66" customFormat="1" ht="52.15" customHeight="1" x14ac:dyDescent="0.25">
      <c r="A69" s="884"/>
      <c r="B69" s="885"/>
      <c r="C69" s="835" t="s">
        <v>274</v>
      </c>
      <c r="D69" s="496" t="s">
        <v>275</v>
      </c>
      <c r="E69" s="680" t="s">
        <v>603</v>
      </c>
      <c r="F69" s="839">
        <v>100</v>
      </c>
      <c r="G69" s="832" t="s">
        <v>276</v>
      </c>
      <c r="H69" s="832" t="s">
        <v>277</v>
      </c>
      <c r="I69" s="831">
        <v>0</v>
      </c>
      <c r="J69" s="494" t="s">
        <v>794</v>
      </c>
      <c r="K69" s="182">
        <v>1</v>
      </c>
      <c r="L69" s="48" t="s">
        <v>30</v>
      </c>
      <c r="M69" s="49">
        <v>0.25</v>
      </c>
      <c r="N69" s="49">
        <v>0.5</v>
      </c>
      <c r="O69" s="49">
        <v>0.75</v>
      </c>
      <c r="P69" s="49">
        <v>1</v>
      </c>
      <c r="Q69" s="295">
        <f t="shared" si="5"/>
        <v>0.25</v>
      </c>
      <c r="R69" s="6">
        <f>+SUM(N69:N69)*K69</f>
        <v>0.5</v>
      </c>
      <c r="S69" s="6">
        <f t="shared" si="7"/>
        <v>0.75</v>
      </c>
      <c r="T69" s="6">
        <f t="shared" si="8"/>
        <v>1</v>
      </c>
      <c r="U69" s="141">
        <f t="shared" si="9"/>
        <v>1</v>
      </c>
      <c r="V69" s="846">
        <v>0</v>
      </c>
      <c r="W69" s="846">
        <v>0</v>
      </c>
      <c r="X69" s="846">
        <v>0</v>
      </c>
      <c r="Y69" s="641">
        <v>0</v>
      </c>
      <c r="Z69" s="849" t="s">
        <v>278</v>
      </c>
      <c r="AA69" s="847" t="s">
        <v>279</v>
      </c>
      <c r="AB69" s="643"/>
    </row>
    <row r="70" spans="1:28" s="66" customFormat="1" ht="49.9" customHeight="1" x14ac:dyDescent="0.25">
      <c r="A70" s="884"/>
      <c r="B70" s="885"/>
      <c r="C70" s="835"/>
      <c r="D70" s="496"/>
      <c r="E70" s="681"/>
      <c r="F70" s="840"/>
      <c r="G70" s="832"/>
      <c r="H70" s="832"/>
      <c r="I70" s="831"/>
      <c r="J70" s="494"/>
      <c r="K70" s="173">
        <v>1</v>
      </c>
      <c r="L70" s="183" t="s">
        <v>33</v>
      </c>
      <c r="M70" s="45">
        <v>0</v>
      </c>
      <c r="N70" s="45">
        <v>0</v>
      </c>
      <c r="O70" s="45">
        <v>0</v>
      </c>
      <c r="P70" s="45">
        <v>0</v>
      </c>
      <c r="Q70" s="296">
        <f t="shared" si="5"/>
        <v>0</v>
      </c>
      <c r="R70" s="153">
        <f t="shared" si="6"/>
        <v>0</v>
      </c>
      <c r="S70" s="153">
        <f t="shared" si="7"/>
        <v>0</v>
      </c>
      <c r="T70" s="153">
        <f t="shared" si="8"/>
        <v>0</v>
      </c>
      <c r="U70" s="157">
        <f t="shared" si="9"/>
        <v>0</v>
      </c>
      <c r="V70" s="846"/>
      <c r="W70" s="846"/>
      <c r="X70" s="846"/>
      <c r="Y70" s="641"/>
      <c r="Z70" s="849"/>
      <c r="AA70" s="847"/>
      <c r="AB70" s="643"/>
    </row>
    <row r="71" spans="1:28" s="66" customFormat="1" ht="38.450000000000003" customHeight="1" x14ac:dyDescent="0.25">
      <c r="A71" s="884"/>
      <c r="B71" s="885"/>
      <c r="C71" s="835"/>
      <c r="D71" s="496"/>
      <c r="E71" s="836" t="s">
        <v>604</v>
      </c>
      <c r="F71" s="839">
        <v>101</v>
      </c>
      <c r="G71" s="832" t="s">
        <v>817</v>
      </c>
      <c r="H71" s="832" t="s">
        <v>818</v>
      </c>
      <c r="I71" s="831">
        <v>0</v>
      </c>
      <c r="J71" s="494" t="s">
        <v>795</v>
      </c>
      <c r="K71" s="182">
        <v>0.9</v>
      </c>
      <c r="L71" s="48" t="s">
        <v>30</v>
      </c>
      <c r="M71" s="49">
        <v>0.2</v>
      </c>
      <c r="N71" s="49">
        <v>0.5</v>
      </c>
      <c r="O71" s="49">
        <v>0.75</v>
      </c>
      <c r="P71" s="49">
        <v>1</v>
      </c>
      <c r="Q71" s="295">
        <f t="shared" si="5"/>
        <v>0.18000000000000002</v>
      </c>
      <c r="R71" s="6">
        <f t="shared" si="6"/>
        <v>0.45</v>
      </c>
      <c r="S71" s="6">
        <f t="shared" si="7"/>
        <v>0.67500000000000004</v>
      </c>
      <c r="T71" s="6">
        <f t="shared" si="8"/>
        <v>0.9</v>
      </c>
      <c r="U71" s="141">
        <f t="shared" si="9"/>
        <v>0.9</v>
      </c>
      <c r="V71" s="846">
        <v>0</v>
      </c>
      <c r="W71" s="846">
        <v>0</v>
      </c>
      <c r="X71" s="846">
        <v>0</v>
      </c>
      <c r="Y71" s="641">
        <v>0</v>
      </c>
      <c r="Z71" s="849"/>
      <c r="AA71" s="847"/>
      <c r="AB71" s="643"/>
    </row>
    <row r="72" spans="1:28" s="66" customFormat="1" ht="49.9" customHeight="1" x14ac:dyDescent="0.25">
      <c r="A72" s="884"/>
      <c r="B72" s="885"/>
      <c r="C72" s="835"/>
      <c r="D72" s="496"/>
      <c r="E72" s="837"/>
      <c r="F72" s="840"/>
      <c r="G72" s="832"/>
      <c r="H72" s="832"/>
      <c r="I72" s="831"/>
      <c r="J72" s="494"/>
      <c r="K72" s="173">
        <v>0</v>
      </c>
      <c r="L72" s="183" t="s">
        <v>33</v>
      </c>
      <c r="M72" s="45">
        <v>0</v>
      </c>
      <c r="N72" s="45">
        <v>0</v>
      </c>
      <c r="O72" s="45">
        <v>0</v>
      </c>
      <c r="P72" s="45">
        <v>0</v>
      </c>
      <c r="Q72" s="296">
        <f t="shared" si="5"/>
        <v>0</v>
      </c>
      <c r="R72" s="153">
        <f t="shared" si="6"/>
        <v>0</v>
      </c>
      <c r="S72" s="153">
        <f t="shared" si="7"/>
        <v>0</v>
      </c>
      <c r="T72" s="153">
        <f t="shared" si="8"/>
        <v>0</v>
      </c>
      <c r="U72" s="157">
        <f t="shared" si="9"/>
        <v>0</v>
      </c>
      <c r="V72" s="846"/>
      <c r="W72" s="846"/>
      <c r="X72" s="846"/>
      <c r="Y72" s="641"/>
      <c r="Z72" s="849"/>
      <c r="AA72" s="847"/>
      <c r="AB72" s="643"/>
    </row>
    <row r="73" spans="1:28" s="66" customFormat="1" ht="36.75" customHeight="1" x14ac:dyDescent="0.25">
      <c r="A73" s="884"/>
      <c r="B73" s="885"/>
      <c r="C73" s="835"/>
      <c r="D73" s="496"/>
      <c r="E73" s="837"/>
      <c r="F73" s="840"/>
      <c r="G73" s="832"/>
      <c r="H73" s="832"/>
      <c r="I73" s="831"/>
      <c r="J73" s="494" t="s">
        <v>796</v>
      </c>
      <c r="K73" s="182">
        <v>0.1</v>
      </c>
      <c r="L73" s="48" t="s">
        <v>30</v>
      </c>
      <c r="M73" s="49">
        <v>0</v>
      </c>
      <c r="N73" s="49">
        <v>0</v>
      </c>
      <c r="O73" s="49">
        <v>0</v>
      </c>
      <c r="P73" s="49">
        <v>1</v>
      </c>
      <c r="Q73" s="295">
        <f t="shared" si="5"/>
        <v>0</v>
      </c>
      <c r="R73" s="6">
        <f t="shared" si="6"/>
        <v>0</v>
      </c>
      <c r="S73" s="6">
        <f t="shared" si="7"/>
        <v>0</v>
      </c>
      <c r="T73" s="6">
        <f t="shared" si="8"/>
        <v>0.1</v>
      </c>
      <c r="U73" s="141">
        <f t="shared" si="9"/>
        <v>0.1</v>
      </c>
      <c r="V73" s="846"/>
      <c r="W73" s="846"/>
      <c r="X73" s="846"/>
      <c r="Y73" s="641"/>
      <c r="Z73" s="849"/>
      <c r="AA73" s="847"/>
      <c r="AB73" s="643"/>
    </row>
    <row r="74" spans="1:28" s="66" customFormat="1" ht="53.25" customHeight="1" x14ac:dyDescent="0.25">
      <c r="A74" s="884"/>
      <c r="B74" s="885"/>
      <c r="C74" s="835"/>
      <c r="D74" s="496"/>
      <c r="E74" s="837"/>
      <c r="F74" s="840"/>
      <c r="G74" s="832"/>
      <c r="H74" s="832"/>
      <c r="I74" s="831"/>
      <c r="J74" s="494"/>
      <c r="K74" s="173">
        <v>0</v>
      </c>
      <c r="L74" s="183" t="s">
        <v>33</v>
      </c>
      <c r="M74" s="45">
        <v>0</v>
      </c>
      <c r="N74" s="45">
        <v>0</v>
      </c>
      <c r="O74" s="45">
        <v>0</v>
      </c>
      <c r="P74" s="45">
        <v>0</v>
      </c>
      <c r="Q74" s="296">
        <f t="shared" si="5"/>
        <v>0</v>
      </c>
      <c r="R74" s="153">
        <f t="shared" si="6"/>
        <v>0</v>
      </c>
      <c r="S74" s="153">
        <f t="shared" si="7"/>
        <v>0</v>
      </c>
      <c r="T74" s="153">
        <f t="shared" si="8"/>
        <v>0</v>
      </c>
      <c r="U74" s="157">
        <f t="shared" si="9"/>
        <v>0</v>
      </c>
      <c r="V74" s="846"/>
      <c r="W74" s="846"/>
      <c r="X74" s="846"/>
      <c r="Y74" s="641"/>
      <c r="Z74" s="849"/>
      <c r="AA74" s="847"/>
      <c r="AB74" s="643"/>
    </row>
    <row r="75" spans="1:28" s="66" customFormat="1" ht="36" customHeight="1" x14ac:dyDescent="0.25">
      <c r="A75" s="884"/>
      <c r="B75" s="885"/>
      <c r="C75" s="835"/>
      <c r="D75" s="496"/>
      <c r="E75" s="842" t="s">
        <v>605</v>
      </c>
      <c r="F75" s="844">
        <v>102</v>
      </c>
      <c r="G75" s="832" t="s">
        <v>819</v>
      </c>
      <c r="H75" s="851" t="s">
        <v>280</v>
      </c>
      <c r="I75" s="831">
        <v>0</v>
      </c>
      <c r="J75" s="494" t="s">
        <v>798</v>
      </c>
      <c r="K75" s="182">
        <v>0.25</v>
      </c>
      <c r="L75" s="48" t="s">
        <v>30</v>
      </c>
      <c r="M75" s="49">
        <v>0.75</v>
      </c>
      <c r="N75" s="49">
        <v>1</v>
      </c>
      <c r="O75" s="49">
        <v>1</v>
      </c>
      <c r="P75" s="49">
        <v>1</v>
      </c>
      <c r="Q75" s="295">
        <f t="shared" si="5"/>
        <v>0.1875</v>
      </c>
      <c r="R75" s="6">
        <f t="shared" si="6"/>
        <v>0.25</v>
      </c>
      <c r="S75" s="6">
        <f t="shared" si="7"/>
        <v>0.25</v>
      </c>
      <c r="T75" s="6">
        <f t="shared" si="8"/>
        <v>0.25</v>
      </c>
      <c r="U75" s="141">
        <f t="shared" si="9"/>
        <v>0.25</v>
      </c>
      <c r="V75" s="833">
        <v>0</v>
      </c>
      <c r="W75" s="833">
        <v>0</v>
      </c>
      <c r="X75" s="833">
        <v>0</v>
      </c>
      <c r="Y75" s="833">
        <v>0</v>
      </c>
      <c r="Z75" s="849"/>
      <c r="AA75" s="847"/>
      <c r="AB75" s="643"/>
    </row>
    <row r="76" spans="1:28" s="66" customFormat="1" ht="40.15" customHeight="1" x14ac:dyDescent="0.25">
      <c r="A76" s="884"/>
      <c r="B76" s="885"/>
      <c r="C76" s="835"/>
      <c r="D76" s="496"/>
      <c r="E76" s="843"/>
      <c r="F76" s="845"/>
      <c r="G76" s="832"/>
      <c r="H76" s="851"/>
      <c r="I76" s="831"/>
      <c r="J76" s="494"/>
      <c r="K76" s="173">
        <v>0.25</v>
      </c>
      <c r="L76" s="183" t="s">
        <v>33</v>
      </c>
      <c r="M76" s="45">
        <v>0</v>
      </c>
      <c r="N76" s="45">
        <v>0</v>
      </c>
      <c r="O76" s="45">
        <v>0</v>
      </c>
      <c r="P76" s="45">
        <v>0</v>
      </c>
      <c r="Q76" s="296">
        <f t="shared" si="5"/>
        <v>0</v>
      </c>
      <c r="R76" s="153">
        <f t="shared" si="6"/>
        <v>0</v>
      </c>
      <c r="S76" s="153">
        <f t="shared" si="7"/>
        <v>0</v>
      </c>
      <c r="T76" s="153">
        <f t="shared" si="8"/>
        <v>0</v>
      </c>
      <c r="U76" s="157">
        <f t="shared" si="9"/>
        <v>0</v>
      </c>
      <c r="V76" s="834"/>
      <c r="W76" s="834"/>
      <c r="X76" s="834"/>
      <c r="Y76" s="834"/>
      <c r="Z76" s="849"/>
      <c r="AA76" s="847"/>
      <c r="AB76" s="643"/>
    </row>
    <row r="77" spans="1:28" s="66" customFormat="1" ht="34.15" customHeight="1" x14ac:dyDescent="0.25">
      <c r="A77" s="884"/>
      <c r="B77" s="885"/>
      <c r="C77" s="835"/>
      <c r="D77" s="496"/>
      <c r="E77" s="843"/>
      <c r="F77" s="845"/>
      <c r="G77" s="832"/>
      <c r="H77" s="851"/>
      <c r="I77" s="831"/>
      <c r="J77" s="494" t="s">
        <v>799</v>
      </c>
      <c r="K77" s="182">
        <v>0.75</v>
      </c>
      <c r="L77" s="48" t="s">
        <v>30</v>
      </c>
      <c r="M77" s="49">
        <v>0</v>
      </c>
      <c r="N77" s="49">
        <v>0.3</v>
      </c>
      <c r="O77" s="49">
        <v>0.6</v>
      </c>
      <c r="P77" s="49">
        <v>1</v>
      </c>
      <c r="Q77" s="295">
        <f t="shared" si="5"/>
        <v>0</v>
      </c>
      <c r="R77" s="6">
        <f t="shared" si="6"/>
        <v>0.22499999999999998</v>
      </c>
      <c r="S77" s="6">
        <f t="shared" si="7"/>
        <v>0.44999999999999996</v>
      </c>
      <c r="T77" s="6">
        <f t="shared" si="8"/>
        <v>0.75</v>
      </c>
      <c r="U77" s="141">
        <f t="shared" si="9"/>
        <v>0.75</v>
      </c>
      <c r="V77" s="834"/>
      <c r="W77" s="834"/>
      <c r="X77" s="834"/>
      <c r="Y77" s="834"/>
      <c r="Z77" s="849"/>
      <c r="AA77" s="847"/>
      <c r="AB77" s="643"/>
    </row>
    <row r="78" spans="1:28" s="66" customFormat="1" ht="75" customHeight="1" x14ac:dyDescent="0.25">
      <c r="A78" s="884"/>
      <c r="B78" s="885"/>
      <c r="C78" s="835"/>
      <c r="D78" s="496"/>
      <c r="E78" s="843"/>
      <c r="F78" s="845"/>
      <c r="G78" s="832"/>
      <c r="H78" s="851"/>
      <c r="I78" s="831"/>
      <c r="J78" s="494"/>
      <c r="K78" s="173">
        <v>0.75</v>
      </c>
      <c r="L78" s="183" t="s">
        <v>33</v>
      </c>
      <c r="M78" s="45">
        <v>0</v>
      </c>
      <c r="N78" s="45">
        <v>0</v>
      </c>
      <c r="O78" s="45">
        <v>0</v>
      </c>
      <c r="P78" s="45">
        <v>0</v>
      </c>
      <c r="Q78" s="296">
        <f t="shared" si="5"/>
        <v>0</v>
      </c>
      <c r="R78" s="153">
        <f t="shared" si="6"/>
        <v>0</v>
      </c>
      <c r="S78" s="153">
        <f t="shared" si="7"/>
        <v>0</v>
      </c>
      <c r="T78" s="153">
        <f t="shared" si="8"/>
        <v>0</v>
      </c>
      <c r="U78" s="157">
        <f t="shared" si="9"/>
        <v>0</v>
      </c>
      <c r="V78" s="834"/>
      <c r="W78" s="834"/>
      <c r="X78" s="834"/>
      <c r="Y78" s="834"/>
      <c r="Z78" s="849"/>
      <c r="AA78" s="847"/>
      <c r="AB78" s="643"/>
    </row>
    <row r="79" spans="1:28" s="66" customFormat="1" ht="37.9" customHeight="1" x14ac:dyDescent="0.25">
      <c r="A79" s="884"/>
      <c r="B79" s="885"/>
      <c r="C79" s="835" t="s">
        <v>281</v>
      </c>
      <c r="D79" s="496" t="s">
        <v>282</v>
      </c>
      <c r="E79" s="836" t="s">
        <v>606</v>
      </c>
      <c r="F79" s="839">
        <v>103</v>
      </c>
      <c r="G79" s="832" t="s">
        <v>283</v>
      </c>
      <c r="H79" s="832" t="s">
        <v>284</v>
      </c>
      <c r="I79" s="831">
        <v>0</v>
      </c>
      <c r="J79" s="494" t="s">
        <v>820</v>
      </c>
      <c r="K79" s="182">
        <v>0.8</v>
      </c>
      <c r="L79" s="48" t="s">
        <v>30</v>
      </c>
      <c r="M79" s="49">
        <v>0.12</v>
      </c>
      <c r="N79" s="49">
        <v>0.5</v>
      </c>
      <c r="O79" s="49">
        <v>0.87</v>
      </c>
      <c r="P79" s="49">
        <v>1</v>
      </c>
      <c r="Q79" s="295">
        <f>+SUM(M79:M79)*K79</f>
        <v>9.6000000000000002E-2</v>
      </c>
      <c r="R79" s="6">
        <f>+SUM(N79:N79)*K79</f>
        <v>0.4</v>
      </c>
      <c r="S79" s="6">
        <f t="shared" si="7"/>
        <v>0.69600000000000006</v>
      </c>
      <c r="T79" s="6">
        <f t="shared" si="8"/>
        <v>0.8</v>
      </c>
      <c r="U79" s="141">
        <f t="shared" si="9"/>
        <v>0.8</v>
      </c>
      <c r="V79" s="833">
        <v>0</v>
      </c>
      <c r="W79" s="833">
        <v>0</v>
      </c>
      <c r="X79" s="833">
        <v>0</v>
      </c>
      <c r="Y79" s="833">
        <v>0</v>
      </c>
      <c r="Z79" s="849"/>
      <c r="AA79" s="847"/>
      <c r="AB79" s="643"/>
    </row>
    <row r="80" spans="1:28" s="66" customFormat="1" ht="40.9" customHeight="1" x14ac:dyDescent="0.25">
      <c r="A80" s="884"/>
      <c r="B80" s="885"/>
      <c r="C80" s="835"/>
      <c r="D80" s="496"/>
      <c r="E80" s="837"/>
      <c r="F80" s="840"/>
      <c r="G80" s="832"/>
      <c r="H80" s="832"/>
      <c r="I80" s="831"/>
      <c r="J80" s="494"/>
      <c r="K80" s="173">
        <v>0</v>
      </c>
      <c r="L80" s="183" t="s">
        <v>33</v>
      </c>
      <c r="M80" s="45">
        <v>0</v>
      </c>
      <c r="N80" s="45">
        <v>0</v>
      </c>
      <c r="O80" s="45">
        <v>0</v>
      </c>
      <c r="P80" s="45">
        <v>0</v>
      </c>
      <c r="Q80" s="296">
        <f>+SUM(M80:M80)*K80</f>
        <v>0</v>
      </c>
      <c r="R80" s="153">
        <f>+SUM(N80:N80)*K80</f>
        <v>0</v>
      </c>
      <c r="S80" s="153">
        <f t="shared" si="7"/>
        <v>0</v>
      </c>
      <c r="T80" s="153">
        <f t="shared" si="8"/>
        <v>0</v>
      </c>
      <c r="U80" s="157">
        <f t="shared" si="9"/>
        <v>0</v>
      </c>
      <c r="V80" s="834"/>
      <c r="W80" s="834"/>
      <c r="X80" s="834"/>
      <c r="Y80" s="834"/>
      <c r="Z80" s="849"/>
      <c r="AA80" s="847"/>
      <c r="AB80" s="643"/>
    </row>
    <row r="81" spans="1:28" s="66" customFormat="1" ht="42.6" customHeight="1" x14ac:dyDescent="0.25">
      <c r="A81" s="884"/>
      <c r="B81" s="885"/>
      <c r="C81" s="835"/>
      <c r="D81" s="496"/>
      <c r="E81" s="837"/>
      <c r="F81" s="840"/>
      <c r="G81" s="832"/>
      <c r="H81" s="832"/>
      <c r="I81" s="831"/>
      <c r="J81" s="494" t="s">
        <v>800</v>
      </c>
      <c r="K81" s="182">
        <v>0.2</v>
      </c>
      <c r="L81" s="48" t="s">
        <v>30</v>
      </c>
      <c r="M81" s="49">
        <v>0</v>
      </c>
      <c r="N81" s="49">
        <v>0.33</v>
      </c>
      <c r="O81" s="49">
        <v>0.66</v>
      </c>
      <c r="P81" s="49">
        <v>1</v>
      </c>
      <c r="Q81" s="295">
        <f>+SUM(M81:M81)*K81</f>
        <v>0</v>
      </c>
      <c r="R81" s="6">
        <f>+SUM(N81:N81)*K81</f>
        <v>6.6000000000000003E-2</v>
      </c>
      <c r="S81" s="6">
        <f t="shared" si="7"/>
        <v>0.13200000000000001</v>
      </c>
      <c r="T81" s="6">
        <f t="shared" si="8"/>
        <v>0.2</v>
      </c>
      <c r="U81" s="141">
        <f t="shared" si="9"/>
        <v>0.2</v>
      </c>
      <c r="V81" s="834"/>
      <c r="W81" s="834"/>
      <c r="X81" s="834"/>
      <c r="Y81" s="834"/>
      <c r="Z81" s="849"/>
      <c r="AA81" s="847"/>
      <c r="AB81" s="643"/>
    </row>
    <row r="82" spans="1:28" s="66" customFormat="1" ht="56.25" customHeight="1" x14ac:dyDescent="0.25">
      <c r="A82" s="884"/>
      <c r="B82" s="885"/>
      <c r="C82" s="835"/>
      <c r="D82" s="496"/>
      <c r="E82" s="838"/>
      <c r="F82" s="841"/>
      <c r="G82" s="832"/>
      <c r="H82" s="832"/>
      <c r="I82" s="831"/>
      <c r="J82" s="494"/>
      <c r="K82" s="173">
        <v>0</v>
      </c>
      <c r="L82" s="183" t="s">
        <v>33</v>
      </c>
      <c r="M82" s="45">
        <v>0</v>
      </c>
      <c r="N82" s="45">
        <v>0</v>
      </c>
      <c r="O82" s="45">
        <v>0</v>
      </c>
      <c r="P82" s="45">
        <v>0</v>
      </c>
      <c r="Q82" s="297">
        <f>+SUM(M82:M82)*K82</f>
        <v>0</v>
      </c>
      <c r="R82" s="193">
        <f>+SUM(N82:N82)*K82</f>
        <v>0</v>
      </c>
      <c r="S82" s="193">
        <f t="shared" si="7"/>
        <v>0</v>
      </c>
      <c r="T82" s="193">
        <f t="shared" si="8"/>
        <v>0</v>
      </c>
      <c r="U82" s="192">
        <f t="shared" si="9"/>
        <v>0</v>
      </c>
      <c r="V82" s="834"/>
      <c r="W82" s="834"/>
      <c r="X82" s="834"/>
      <c r="Y82" s="834"/>
      <c r="Z82" s="849"/>
      <c r="AA82" s="847"/>
      <c r="AB82" s="643"/>
    </row>
    <row r="83" spans="1:28" s="66" customFormat="1" x14ac:dyDescent="0.35">
      <c r="A83" s="26"/>
      <c r="B83" s="26"/>
      <c r="C83" s="26"/>
      <c r="D83" s="26"/>
      <c r="E83" s="26"/>
      <c r="F83" s="26"/>
      <c r="G83" s="27"/>
      <c r="H83" s="27"/>
      <c r="I83" s="26"/>
      <c r="J83" s="27"/>
      <c r="K83" s="26"/>
      <c r="L83" s="26"/>
      <c r="M83" s="26"/>
      <c r="N83" s="26"/>
      <c r="O83" s="238"/>
      <c r="P83" s="26"/>
      <c r="Q83" s="283"/>
      <c r="R83" s="283"/>
      <c r="S83" s="283"/>
      <c r="T83" s="283"/>
      <c r="U83" s="283"/>
      <c r="V83" s="103"/>
      <c r="W83" s="103"/>
      <c r="X83" s="103"/>
      <c r="Y83" s="103"/>
      <c r="AB83" s="293"/>
    </row>
    <row r="84" spans="1:28" s="66" customFormat="1" x14ac:dyDescent="0.35">
      <c r="A84" s="26"/>
      <c r="B84" s="26"/>
      <c r="C84" s="26"/>
      <c r="D84" s="26"/>
      <c r="E84" s="26"/>
      <c r="F84" s="26"/>
      <c r="G84" s="27"/>
      <c r="H84" s="27"/>
      <c r="I84" s="26"/>
      <c r="J84" s="27"/>
      <c r="K84" s="26"/>
      <c r="L84" s="26"/>
      <c r="M84" s="26"/>
      <c r="N84" s="26"/>
      <c r="O84" s="238"/>
      <c r="P84" s="26"/>
      <c r="Q84" s="273"/>
      <c r="R84" s="273"/>
      <c r="S84" s="273"/>
      <c r="T84" s="273"/>
      <c r="U84" s="273"/>
      <c r="V84" s="103"/>
      <c r="W84" s="103"/>
      <c r="X84" s="103"/>
      <c r="Y84" s="103"/>
    </row>
    <row r="85" spans="1:28" s="66" customFormat="1" x14ac:dyDescent="0.35">
      <c r="A85" s="26"/>
      <c r="B85" s="26"/>
      <c r="C85" s="26"/>
      <c r="D85" s="26"/>
      <c r="E85" s="26"/>
      <c r="F85" s="26"/>
      <c r="G85" s="27"/>
      <c r="H85" s="27"/>
      <c r="I85" s="26"/>
      <c r="J85" s="27"/>
      <c r="K85" s="26"/>
      <c r="L85" s="26"/>
      <c r="M85" s="26"/>
      <c r="N85" s="26"/>
      <c r="O85" s="238"/>
      <c r="P85" s="26"/>
      <c r="Q85" s="103"/>
      <c r="R85" s="103"/>
      <c r="S85" s="103"/>
      <c r="T85" s="103"/>
      <c r="U85" s="103"/>
      <c r="V85" s="103"/>
      <c r="W85" s="103"/>
      <c r="X85" s="103"/>
      <c r="Y85" s="103"/>
    </row>
    <row r="86" spans="1:28" s="66" customFormat="1" x14ac:dyDescent="0.35">
      <c r="A86" s="26"/>
      <c r="B86" s="26"/>
      <c r="C86" s="26"/>
      <c r="D86" s="26"/>
      <c r="E86" s="26"/>
      <c r="F86" s="26"/>
      <c r="G86" s="27"/>
      <c r="H86" s="27"/>
      <c r="I86" s="26"/>
      <c r="J86" s="27"/>
      <c r="K86" s="26"/>
      <c r="L86" s="26"/>
      <c r="M86" s="26"/>
      <c r="N86" s="26"/>
      <c r="O86" s="238"/>
      <c r="P86" s="26"/>
      <c r="Q86" s="103"/>
      <c r="R86" s="103"/>
      <c r="S86" s="103"/>
      <c r="T86" s="103"/>
      <c r="U86" s="103"/>
      <c r="V86" s="103"/>
      <c r="W86" s="103"/>
      <c r="X86" s="103"/>
      <c r="Y86" s="103"/>
    </row>
    <row r="87" spans="1:28" s="66" customFormat="1" x14ac:dyDescent="0.35">
      <c r="A87" s="26"/>
      <c r="B87" s="26"/>
      <c r="C87" s="26"/>
      <c r="D87" s="26"/>
      <c r="E87" s="26"/>
      <c r="F87" s="26"/>
      <c r="G87" s="27"/>
      <c r="H87" s="27"/>
      <c r="I87" s="26"/>
      <c r="J87" s="27"/>
      <c r="K87" s="26"/>
      <c r="L87" s="26"/>
      <c r="M87" s="26"/>
      <c r="N87" s="26"/>
      <c r="O87" s="238"/>
      <c r="P87" s="26"/>
      <c r="Q87" s="493"/>
      <c r="R87" s="493"/>
      <c r="S87" s="493"/>
      <c r="T87" s="493"/>
      <c r="U87" s="493"/>
      <c r="V87" s="103"/>
      <c r="W87" s="103"/>
      <c r="X87" s="103"/>
      <c r="Y87" s="103"/>
    </row>
    <row r="88" spans="1:28" s="66" customFormat="1" x14ac:dyDescent="0.35">
      <c r="A88" s="26"/>
      <c r="B88" s="26"/>
      <c r="C88" s="26"/>
      <c r="D88" s="26"/>
      <c r="E88" s="26"/>
      <c r="F88" s="26"/>
      <c r="G88" s="27"/>
      <c r="H88" s="27"/>
      <c r="I88" s="26"/>
      <c r="J88" s="27"/>
      <c r="K88" s="26"/>
      <c r="L88" s="26"/>
      <c r="M88" s="26"/>
      <c r="N88" s="26"/>
      <c r="O88" s="238"/>
      <c r="P88" s="26"/>
      <c r="Q88" s="273"/>
      <c r="R88" s="273"/>
      <c r="S88" s="273"/>
      <c r="T88" s="273"/>
      <c r="U88" s="273"/>
      <c r="V88" s="103"/>
      <c r="W88" s="103"/>
      <c r="X88" s="103"/>
      <c r="Y88" s="103"/>
    </row>
    <row r="89" spans="1:28" s="66" customFormat="1" x14ac:dyDescent="0.35">
      <c r="A89" s="26"/>
      <c r="B89" s="26"/>
      <c r="C89" s="26"/>
      <c r="D89" s="26"/>
      <c r="E89" s="26"/>
      <c r="F89" s="26"/>
      <c r="G89" s="27"/>
      <c r="H89" s="27"/>
      <c r="I89" s="26"/>
      <c r="J89" s="27"/>
      <c r="K89" s="26"/>
      <c r="L89" s="26"/>
      <c r="M89" s="26"/>
      <c r="N89" s="26"/>
      <c r="O89" s="238"/>
      <c r="P89" s="26"/>
      <c r="Q89" s="275"/>
      <c r="R89" s="275"/>
      <c r="S89" s="275"/>
      <c r="T89" s="275"/>
      <c r="U89" s="275"/>
      <c r="V89" s="103"/>
      <c r="W89" s="103"/>
      <c r="X89" s="103"/>
      <c r="Y89" s="103"/>
    </row>
    <row r="90" spans="1:28" s="66" customFormat="1" x14ac:dyDescent="0.35">
      <c r="A90" s="26"/>
      <c r="B90" s="26"/>
      <c r="C90" s="26"/>
      <c r="D90" s="26"/>
      <c r="E90" s="26"/>
      <c r="F90" s="26"/>
      <c r="G90" s="27"/>
      <c r="H90" s="27"/>
      <c r="I90" s="26"/>
      <c r="J90" s="27"/>
      <c r="K90" s="26"/>
      <c r="L90" s="26"/>
      <c r="M90" s="26"/>
      <c r="N90" s="26"/>
      <c r="O90" s="238"/>
      <c r="P90" s="26"/>
      <c r="Q90" s="103"/>
      <c r="R90" s="103"/>
      <c r="S90" s="103"/>
      <c r="T90" s="103"/>
      <c r="U90" s="103"/>
      <c r="V90" s="103"/>
      <c r="W90" s="103"/>
      <c r="X90" s="103"/>
      <c r="Y90" s="103"/>
    </row>
    <row r="91" spans="1:28" s="66" customFormat="1" x14ac:dyDescent="0.35">
      <c r="A91" s="26"/>
      <c r="B91" s="26"/>
      <c r="C91" s="26"/>
      <c r="D91" s="26"/>
      <c r="E91" s="26"/>
      <c r="F91" s="26"/>
      <c r="G91" s="27"/>
      <c r="H91" s="27"/>
      <c r="I91" s="26"/>
      <c r="J91" s="27"/>
      <c r="K91" s="26"/>
      <c r="L91" s="26"/>
      <c r="M91" s="26"/>
      <c r="N91" s="26"/>
      <c r="O91" s="238"/>
      <c r="P91" s="26"/>
      <c r="Q91" s="103"/>
      <c r="R91" s="103"/>
      <c r="S91" s="103"/>
      <c r="T91" s="103"/>
      <c r="U91" s="103"/>
      <c r="V91" s="103"/>
      <c r="W91" s="103"/>
      <c r="X91" s="103"/>
      <c r="Y91" s="103"/>
    </row>
    <row r="92" spans="1:28" s="66" customFormat="1" x14ac:dyDescent="0.35">
      <c r="A92" s="26"/>
      <c r="B92" s="26"/>
      <c r="C92" s="26"/>
      <c r="D92" s="26"/>
      <c r="E92" s="26"/>
      <c r="F92" s="26"/>
      <c r="G92" s="27"/>
      <c r="H92" s="27"/>
      <c r="I92" s="26"/>
      <c r="J92" s="27"/>
      <c r="K92" s="26"/>
      <c r="L92" s="26"/>
      <c r="M92" s="26"/>
      <c r="N92" s="26"/>
      <c r="O92" s="238"/>
      <c r="P92" s="26"/>
      <c r="Q92" s="103"/>
      <c r="R92" s="103"/>
      <c r="S92" s="103"/>
      <c r="T92" s="103"/>
      <c r="U92" s="103"/>
      <c r="V92" s="103"/>
      <c r="W92" s="103"/>
      <c r="X92" s="103"/>
      <c r="Y92" s="103"/>
    </row>
    <row r="93" spans="1:28" s="66" customFormat="1" x14ac:dyDescent="0.35">
      <c r="A93" s="26"/>
      <c r="B93" s="26"/>
      <c r="C93" s="26"/>
      <c r="D93" s="26"/>
      <c r="E93" s="26"/>
      <c r="F93" s="26"/>
      <c r="G93" s="27"/>
      <c r="H93" s="27"/>
      <c r="I93" s="26"/>
      <c r="J93" s="27"/>
      <c r="K93" s="26"/>
      <c r="L93" s="26"/>
      <c r="M93" s="26"/>
      <c r="N93" s="26"/>
      <c r="O93" s="238"/>
      <c r="P93" s="26"/>
      <c r="Q93" s="103"/>
      <c r="R93" s="103"/>
      <c r="S93" s="103"/>
      <c r="T93" s="103"/>
      <c r="U93" s="103"/>
      <c r="V93" s="103"/>
      <c r="W93" s="103"/>
      <c r="X93" s="103"/>
      <c r="Y93" s="103"/>
    </row>
    <row r="94" spans="1:28" s="66" customFormat="1" x14ac:dyDescent="0.35">
      <c r="A94" s="26"/>
      <c r="B94" s="26"/>
      <c r="C94" s="26"/>
      <c r="D94" s="26"/>
      <c r="E94" s="26"/>
      <c r="F94" s="26"/>
      <c r="G94" s="27"/>
      <c r="H94" s="27"/>
      <c r="I94" s="26"/>
      <c r="J94" s="27"/>
      <c r="K94" s="26"/>
      <c r="L94" s="26"/>
      <c r="M94" s="26"/>
      <c r="N94" s="26"/>
      <c r="O94" s="238"/>
      <c r="P94" s="26"/>
      <c r="Q94" s="103"/>
      <c r="R94" s="103"/>
      <c r="S94" s="103"/>
      <c r="T94" s="103"/>
      <c r="U94" s="103"/>
      <c r="V94" s="103"/>
      <c r="W94" s="103"/>
      <c r="X94" s="103"/>
      <c r="Y94" s="103"/>
    </row>
    <row r="95" spans="1:28" s="66" customFormat="1" x14ac:dyDescent="0.35">
      <c r="A95" s="26"/>
      <c r="B95" s="26"/>
      <c r="C95" s="26"/>
      <c r="D95" s="26"/>
      <c r="E95" s="26"/>
      <c r="F95" s="26"/>
      <c r="G95" s="27"/>
      <c r="H95" s="27"/>
      <c r="I95" s="26"/>
      <c r="J95" s="27"/>
      <c r="K95" s="26"/>
      <c r="L95" s="26"/>
      <c r="M95" s="26"/>
      <c r="N95" s="26"/>
      <c r="O95" s="238"/>
      <c r="P95" s="26"/>
      <c r="Q95" s="103"/>
      <c r="R95" s="103"/>
      <c r="S95" s="103"/>
      <c r="T95" s="103"/>
      <c r="U95" s="103"/>
      <c r="V95" s="103"/>
      <c r="W95" s="103"/>
      <c r="X95" s="103"/>
      <c r="Y95" s="103"/>
    </row>
    <row r="96" spans="1:28" s="66" customFormat="1" x14ac:dyDescent="0.35">
      <c r="A96" s="26"/>
      <c r="B96" s="26"/>
      <c r="C96" s="26"/>
      <c r="D96" s="26"/>
      <c r="E96" s="26"/>
      <c r="F96" s="26"/>
      <c r="G96" s="27"/>
      <c r="H96" s="27"/>
      <c r="I96" s="26"/>
      <c r="J96" s="27"/>
      <c r="K96" s="26"/>
      <c r="L96" s="26"/>
      <c r="M96" s="26"/>
      <c r="N96" s="26"/>
      <c r="O96" s="238"/>
      <c r="P96" s="26"/>
      <c r="Q96" s="103"/>
      <c r="R96" s="103"/>
      <c r="S96" s="103"/>
      <c r="T96" s="103"/>
      <c r="U96" s="103"/>
      <c r="V96" s="103"/>
      <c r="W96" s="103"/>
      <c r="X96" s="103"/>
      <c r="Y96" s="103"/>
    </row>
    <row r="97" spans="1:25" s="66" customFormat="1" x14ac:dyDescent="0.35">
      <c r="A97" s="26"/>
      <c r="B97" s="26"/>
      <c r="C97" s="26"/>
      <c r="D97" s="26"/>
      <c r="E97" s="26"/>
      <c r="F97" s="26"/>
      <c r="G97" s="27"/>
      <c r="H97" s="27"/>
      <c r="I97" s="26"/>
      <c r="J97" s="27"/>
      <c r="K97" s="26"/>
      <c r="L97" s="26"/>
      <c r="M97" s="26"/>
      <c r="N97" s="26"/>
      <c r="O97" s="238"/>
      <c r="P97" s="26"/>
      <c r="Q97" s="103"/>
      <c r="R97" s="103"/>
      <c r="S97" s="103"/>
      <c r="T97" s="103"/>
      <c r="U97" s="103"/>
      <c r="V97" s="103"/>
      <c r="W97" s="103"/>
      <c r="X97" s="103"/>
      <c r="Y97" s="103"/>
    </row>
    <row r="98" spans="1:25" s="66" customFormat="1" x14ac:dyDescent="0.35">
      <c r="A98" s="26"/>
      <c r="B98" s="26"/>
      <c r="C98" s="26"/>
      <c r="D98" s="26"/>
      <c r="E98" s="26"/>
      <c r="F98" s="26"/>
      <c r="G98" s="27"/>
      <c r="H98" s="27"/>
      <c r="I98" s="26"/>
      <c r="J98" s="27"/>
      <c r="K98" s="26"/>
      <c r="L98" s="26"/>
      <c r="M98" s="26"/>
      <c r="N98" s="26"/>
      <c r="O98" s="238"/>
      <c r="P98" s="26"/>
      <c r="Q98" s="103"/>
      <c r="R98" s="103"/>
      <c r="S98" s="103"/>
      <c r="T98" s="103"/>
      <c r="U98" s="103"/>
      <c r="V98" s="103"/>
      <c r="W98" s="103"/>
      <c r="X98" s="103"/>
      <c r="Y98" s="103"/>
    </row>
    <row r="99" spans="1:25" s="66" customFormat="1" x14ac:dyDescent="0.35">
      <c r="A99" s="26"/>
      <c r="B99" s="26"/>
      <c r="C99" s="26"/>
      <c r="D99" s="26"/>
      <c r="E99" s="26"/>
      <c r="F99" s="26"/>
      <c r="G99" s="27"/>
      <c r="H99" s="27"/>
      <c r="I99" s="26"/>
      <c r="J99" s="27"/>
      <c r="K99" s="26"/>
      <c r="L99" s="26"/>
      <c r="M99" s="26"/>
      <c r="N99" s="26"/>
      <c r="O99" s="238"/>
      <c r="P99" s="26"/>
      <c r="Q99" s="103"/>
      <c r="R99" s="103"/>
      <c r="S99" s="103"/>
      <c r="T99" s="103"/>
      <c r="U99" s="103"/>
      <c r="V99" s="103"/>
      <c r="W99" s="103"/>
      <c r="X99" s="103"/>
      <c r="Y99" s="103"/>
    </row>
    <row r="100" spans="1:25" s="66" customFormat="1" x14ac:dyDescent="0.35">
      <c r="A100" s="26"/>
      <c r="B100" s="26"/>
      <c r="C100" s="26"/>
      <c r="D100" s="26"/>
      <c r="E100" s="26"/>
      <c r="F100" s="26"/>
      <c r="G100" s="27"/>
      <c r="H100" s="27"/>
      <c r="I100" s="26"/>
      <c r="J100" s="27"/>
      <c r="K100" s="26"/>
      <c r="L100" s="26"/>
      <c r="M100" s="26"/>
      <c r="N100" s="26"/>
      <c r="O100" s="238"/>
      <c r="P100" s="26"/>
      <c r="Q100" s="103"/>
      <c r="R100" s="103"/>
      <c r="S100" s="103"/>
      <c r="T100" s="103"/>
      <c r="U100" s="103"/>
      <c r="V100" s="103"/>
      <c r="W100" s="103"/>
      <c r="X100" s="103"/>
      <c r="Y100" s="103"/>
    </row>
    <row r="101" spans="1:25" s="66" customFormat="1" x14ac:dyDescent="0.35">
      <c r="A101" s="26"/>
      <c r="B101" s="26"/>
      <c r="C101" s="26"/>
      <c r="D101" s="26"/>
      <c r="E101" s="26"/>
      <c r="F101" s="26"/>
      <c r="G101" s="27"/>
      <c r="H101" s="27"/>
      <c r="I101" s="26"/>
      <c r="J101" s="27"/>
      <c r="K101" s="26"/>
      <c r="L101" s="26"/>
      <c r="M101" s="26"/>
      <c r="N101" s="26"/>
      <c r="O101" s="238"/>
      <c r="P101" s="26"/>
      <c r="Q101" s="103"/>
      <c r="R101" s="103"/>
      <c r="S101" s="103"/>
      <c r="T101" s="103"/>
      <c r="U101" s="103"/>
      <c r="V101" s="103"/>
      <c r="W101" s="103"/>
      <c r="X101" s="103"/>
      <c r="Y101" s="103"/>
    </row>
    <row r="102" spans="1:25" s="66" customFormat="1" x14ac:dyDescent="0.35">
      <c r="A102" s="26"/>
      <c r="B102" s="26"/>
      <c r="C102" s="26"/>
      <c r="D102" s="26"/>
      <c r="E102" s="26"/>
      <c r="F102" s="26"/>
      <c r="G102" s="27"/>
      <c r="H102" s="27"/>
      <c r="I102" s="26"/>
      <c r="J102" s="27"/>
      <c r="K102" s="26"/>
      <c r="L102" s="26"/>
      <c r="M102" s="26"/>
      <c r="N102" s="26"/>
      <c r="O102" s="238"/>
      <c r="P102" s="26"/>
      <c r="Q102" s="103"/>
      <c r="R102" s="103"/>
      <c r="S102" s="103"/>
      <c r="T102" s="103"/>
      <c r="U102" s="103"/>
      <c r="V102" s="103"/>
      <c r="W102" s="103"/>
      <c r="X102" s="103"/>
      <c r="Y102" s="103"/>
    </row>
    <row r="103" spans="1:25" s="66" customFormat="1" x14ac:dyDescent="0.35">
      <c r="A103" s="26"/>
      <c r="B103" s="26"/>
      <c r="C103" s="26"/>
      <c r="D103" s="26"/>
      <c r="E103" s="26"/>
      <c r="F103" s="26"/>
      <c r="G103" s="27"/>
      <c r="H103" s="27"/>
      <c r="I103" s="26"/>
      <c r="J103" s="27"/>
      <c r="K103" s="26"/>
      <c r="L103" s="26"/>
      <c r="M103" s="26"/>
      <c r="N103" s="26"/>
      <c r="O103" s="238"/>
      <c r="P103" s="26"/>
      <c r="Q103" s="103"/>
      <c r="R103" s="103"/>
      <c r="S103" s="103"/>
      <c r="T103" s="103"/>
      <c r="U103" s="103"/>
      <c r="V103" s="103"/>
      <c r="W103" s="103"/>
      <c r="X103" s="103"/>
      <c r="Y103" s="103"/>
    </row>
    <row r="104" spans="1:25" s="66" customFormat="1" x14ac:dyDescent="0.35">
      <c r="A104" s="26"/>
      <c r="B104" s="26"/>
      <c r="C104" s="26"/>
      <c r="D104" s="26"/>
      <c r="E104" s="26"/>
      <c r="F104" s="26"/>
      <c r="G104" s="27"/>
      <c r="H104" s="27"/>
      <c r="I104" s="26"/>
      <c r="J104" s="27"/>
      <c r="K104" s="26"/>
      <c r="L104" s="26"/>
      <c r="M104" s="26"/>
      <c r="N104" s="26"/>
      <c r="O104" s="238"/>
      <c r="P104" s="26"/>
      <c r="Q104" s="103"/>
      <c r="R104" s="103"/>
      <c r="S104" s="103"/>
      <c r="T104" s="103"/>
      <c r="U104" s="103"/>
      <c r="V104" s="103"/>
      <c r="W104" s="103"/>
      <c r="X104" s="103"/>
      <c r="Y104" s="103"/>
    </row>
    <row r="105" spans="1:25" s="66" customFormat="1" x14ac:dyDescent="0.35">
      <c r="A105" s="26"/>
      <c r="B105" s="26"/>
      <c r="C105" s="26"/>
      <c r="D105" s="26"/>
      <c r="E105" s="26"/>
      <c r="F105" s="26"/>
      <c r="G105" s="27"/>
      <c r="H105" s="27"/>
      <c r="I105" s="26"/>
      <c r="J105" s="27"/>
      <c r="K105" s="26"/>
      <c r="L105" s="26"/>
      <c r="M105" s="26"/>
      <c r="N105" s="26"/>
      <c r="O105" s="238"/>
      <c r="P105" s="26"/>
      <c r="Q105" s="103"/>
      <c r="R105" s="103"/>
      <c r="S105" s="103"/>
      <c r="T105" s="103"/>
      <c r="U105" s="103"/>
      <c r="V105" s="103"/>
      <c r="W105" s="103"/>
      <c r="X105" s="103"/>
      <c r="Y105" s="103"/>
    </row>
    <row r="106" spans="1:25" s="66" customFormat="1" x14ac:dyDescent="0.35">
      <c r="A106" s="26"/>
      <c r="B106" s="26"/>
      <c r="C106" s="26"/>
      <c r="D106" s="26"/>
      <c r="E106" s="26"/>
      <c r="F106" s="26"/>
      <c r="G106" s="27"/>
      <c r="H106" s="27"/>
      <c r="I106" s="26"/>
      <c r="J106" s="27"/>
      <c r="K106" s="26"/>
      <c r="L106" s="26"/>
      <c r="M106" s="26"/>
      <c r="N106" s="26"/>
      <c r="O106" s="238"/>
      <c r="P106" s="26"/>
      <c r="Q106" s="103"/>
      <c r="R106" s="103"/>
      <c r="S106" s="103"/>
      <c r="T106" s="103"/>
      <c r="U106" s="103"/>
      <c r="V106" s="103"/>
      <c r="W106" s="103"/>
      <c r="X106" s="103"/>
      <c r="Y106" s="103"/>
    </row>
    <row r="107" spans="1:25" s="66" customFormat="1" x14ac:dyDescent="0.35">
      <c r="A107" s="26"/>
      <c r="B107" s="26"/>
      <c r="C107" s="26"/>
      <c r="D107" s="26"/>
      <c r="E107" s="26"/>
      <c r="F107" s="26"/>
      <c r="G107" s="27"/>
      <c r="H107" s="27"/>
      <c r="I107" s="26"/>
      <c r="J107" s="27"/>
      <c r="K107" s="26"/>
      <c r="L107" s="26"/>
      <c r="M107" s="26"/>
      <c r="N107" s="26"/>
      <c r="O107" s="238"/>
      <c r="P107" s="26"/>
      <c r="Q107" s="103"/>
      <c r="R107" s="103"/>
      <c r="S107" s="103"/>
      <c r="T107" s="103"/>
      <c r="U107" s="103"/>
      <c r="V107" s="103"/>
      <c r="W107" s="103"/>
      <c r="X107" s="103"/>
      <c r="Y107" s="103"/>
    </row>
    <row r="108" spans="1:25" s="66" customFormat="1" x14ac:dyDescent="0.35">
      <c r="A108" s="26"/>
      <c r="B108" s="26"/>
      <c r="C108" s="26"/>
      <c r="D108" s="26"/>
      <c r="E108" s="26"/>
      <c r="F108" s="26"/>
      <c r="G108" s="27"/>
      <c r="H108" s="27"/>
      <c r="I108" s="26"/>
      <c r="J108" s="27"/>
      <c r="K108" s="26"/>
      <c r="L108" s="26"/>
      <c r="M108" s="26"/>
      <c r="N108" s="26"/>
      <c r="O108" s="238"/>
      <c r="P108" s="26"/>
      <c r="Q108" s="103"/>
      <c r="R108" s="103"/>
      <c r="S108" s="103"/>
      <c r="T108" s="103"/>
      <c r="U108" s="103"/>
      <c r="V108" s="103"/>
      <c r="W108" s="103"/>
      <c r="X108" s="103"/>
      <c r="Y108" s="103"/>
    </row>
    <row r="109" spans="1:25" s="66" customFormat="1" x14ac:dyDescent="0.35">
      <c r="A109" s="26"/>
      <c r="B109" s="26"/>
      <c r="C109" s="26"/>
      <c r="D109" s="26"/>
      <c r="E109" s="26"/>
      <c r="F109" s="26"/>
      <c r="G109" s="27"/>
      <c r="H109" s="27"/>
      <c r="I109" s="26"/>
      <c r="J109" s="27"/>
      <c r="K109" s="26"/>
      <c r="L109" s="26"/>
      <c r="M109" s="26"/>
      <c r="N109" s="26"/>
      <c r="O109" s="238"/>
      <c r="P109" s="26"/>
      <c r="Q109" s="103"/>
      <c r="R109" s="103"/>
      <c r="S109" s="103"/>
      <c r="T109" s="103"/>
      <c r="U109" s="103"/>
      <c r="V109" s="103"/>
      <c r="W109" s="103"/>
      <c r="X109" s="103"/>
      <c r="Y109" s="103"/>
    </row>
    <row r="110" spans="1:25" s="66" customFormat="1" x14ac:dyDescent="0.35">
      <c r="A110" s="26"/>
      <c r="B110" s="26"/>
      <c r="C110" s="26"/>
      <c r="D110" s="26"/>
      <c r="E110" s="26"/>
      <c r="F110" s="26"/>
      <c r="G110" s="27"/>
      <c r="H110" s="27"/>
      <c r="I110" s="26"/>
      <c r="J110" s="27"/>
      <c r="K110" s="26"/>
      <c r="L110" s="26"/>
      <c r="M110" s="26"/>
      <c r="N110" s="26"/>
      <c r="O110" s="238"/>
      <c r="P110" s="26"/>
      <c r="Q110" s="103"/>
      <c r="R110" s="103"/>
      <c r="S110" s="103"/>
      <c r="T110" s="103"/>
      <c r="U110" s="103"/>
      <c r="V110" s="103"/>
      <c r="W110" s="103"/>
      <c r="X110" s="103"/>
      <c r="Y110" s="103"/>
    </row>
    <row r="111" spans="1:25" s="66" customFormat="1" x14ac:dyDescent="0.35">
      <c r="A111" s="26"/>
      <c r="B111" s="26"/>
      <c r="C111" s="26"/>
      <c r="D111" s="26"/>
      <c r="E111" s="26"/>
      <c r="F111" s="26"/>
      <c r="G111" s="27"/>
      <c r="H111" s="27"/>
      <c r="I111" s="26"/>
      <c r="J111" s="27"/>
      <c r="K111" s="26"/>
      <c r="L111" s="26"/>
      <c r="M111" s="26"/>
      <c r="N111" s="26"/>
      <c r="O111" s="238"/>
      <c r="P111" s="26"/>
      <c r="Q111" s="103"/>
      <c r="R111" s="103"/>
      <c r="S111" s="103"/>
      <c r="T111" s="103"/>
      <c r="U111" s="103"/>
      <c r="V111" s="103"/>
      <c r="W111" s="103"/>
      <c r="X111" s="103"/>
      <c r="Y111" s="103"/>
    </row>
    <row r="112" spans="1:25" s="66" customFormat="1" x14ac:dyDescent="0.35">
      <c r="A112" s="26"/>
      <c r="B112" s="26"/>
      <c r="C112" s="26"/>
      <c r="D112" s="26"/>
      <c r="E112" s="26"/>
      <c r="F112" s="26"/>
      <c r="G112" s="27"/>
      <c r="H112" s="27"/>
      <c r="I112" s="26"/>
      <c r="J112" s="27"/>
      <c r="K112" s="26"/>
      <c r="L112" s="26"/>
      <c r="M112" s="26"/>
      <c r="N112" s="26"/>
      <c r="O112" s="238"/>
      <c r="P112" s="26"/>
      <c r="Q112" s="103"/>
      <c r="R112" s="103"/>
      <c r="S112" s="103"/>
      <c r="T112" s="103"/>
      <c r="U112" s="103"/>
      <c r="V112" s="103"/>
      <c r="W112" s="103"/>
      <c r="X112" s="103"/>
      <c r="Y112" s="103"/>
    </row>
    <row r="113" spans="1:25" s="66" customFormat="1" x14ac:dyDescent="0.35">
      <c r="A113" s="26"/>
      <c r="B113" s="26"/>
      <c r="C113" s="26"/>
      <c r="D113" s="26"/>
      <c r="E113" s="26"/>
      <c r="F113" s="26"/>
      <c r="G113" s="27"/>
      <c r="H113" s="27"/>
      <c r="I113" s="26"/>
      <c r="J113" s="27"/>
      <c r="K113" s="26"/>
      <c r="L113" s="26"/>
      <c r="M113" s="26"/>
      <c r="N113" s="26"/>
      <c r="O113" s="238"/>
      <c r="P113" s="26"/>
      <c r="Q113" s="103"/>
      <c r="R113" s="103"/>
      <c r="S113" s="103"/>
      <c r="T113" s="103"/>
      <c r="U113" s="103"/>
      <c r="V113" s="103"/>
      <c r="W113" s="103"/>
      <c r="X113" s="103"/>
      <c r="Y113" s="103"/>
    </row>
    <row r="114" spans="1:25" s="66" customFormat="1" x14ac:dyDescent="0.35">
      <c r="A114" s="26"/>
      <c r="B114" s="26"/>
      <c r="C114" s="26"/>
      <c r="D114" s="26"/>
      <c r="E114" s="26"/>
      <c r="F114" s="26"/>
      <c r="G114" s="27"/>
      <c r="H114" s="27"/>
      <c r="I114" s="26"/>
      <c r="J114" s="27"/>
      <c r="K114" s="26"/>
      <c r="L114" s="26"/>
      <c r="M114" s="26"/>
      <c r="N114" s="26"/>
      <c r="O114" s="238"/>
      <c r="P114" s="26"/>
      <c r="Q114" s="103"/>
      <c r="R114" s="103"/>
      <c r="S114" s="103"/>
      <c r="T114" s="103"/>
      <c r="U114" s="103"/>
      <c r="V114" s="103"/>
      <c r="W114" s="103"/>
      <c r="X114" s="103"/>
      <c r="Y114" s="103"/>
    </row>
    <row r="115" spans="1:25" s="66" customFormat="1" x14ac:dyDescent="0.35">
      <c r="A115" s="26"/>
      <c r="B115" s="26"/>
      <c r="C115" s="26"/>
      <c r="D115" s="26"/>
      <c r="E115" s="26"/>
      <c r="F115" s="26"/>
      <c r="G115" s="27"/>
      <c r="H115" s="27"/>
      <c r="I115" s="26"/>
      <c r="J115" s="27"/>
      <c r="K115" s="26"/>
      <c r="L115" s="26"/>
      <c r="M115" s="26"/>
      <c r="N115" s="26"/>
      <c r="O115" s="238"/>
      <c r="P115" s="26"/>
      <c r="Q115" s="103"/>
      <c r="R115" s="103"/>
      <c r="S115" s="103"/>
      <c r="T115" s="103"/>
      <c r="U115" s="103"/>
      <c r="V115" s="103"/>
      <c r="W115" s="103"/>
      <c r="X115" s="103"/>
      <c r="Y115" s="103"/>
    </row>
    <row r="116" spans="1:25" s="66" customFormat="1" x14ac:dyDescent="0.35">
      <c r="A116" s="26"/>
      <c r="B116" s="26"/>
      <c r="C116" s="26"/>
      <c r="D116" s="26"/>
      <c r="E116" s="26"/>
      <c r="F116" s="26"/>
      <c r="G116" s="27"/>
      <c r="H116" s="27"/>
      <c r="I116" s="26"/>
      <c r="J116" s="27"/>
      <c r="K116" s="26"/>
      <c r="L116" s="26"/>
      <c r="M116" s="26"/>
      <c r="N116" s="26"/>
      <c r="O116" s="238"/>
      <c r="P116" s="26"/>
      <c r="Q116" s="103"/>
      <c r="R116" s="103"/>
      <c r="S116" s="103"/>
      <c r="T116" s="103"/>
      <c r="U116" s="103"/>
      <c r="V116" s="103"/>
      <c r="W116" s="103"/>
      <c r="X116" s="103"/>
      <c r="Y116" s="103"/>
    </row>
    <row r="117" spans="1:25" s="66" customFormat="1" x14ac:dyDescent="0.35">
      <c r="A117" s="26"/>
      <c r="B117" s="26"/>
      <c r="C117" s="26"/>
      <c r="D117" s="26"/>
      <c r="E117" s="26"/>
      <c r="F117" s="26"/>
      <c r="G117" s="27"/>
      <c r="H117" s="27"/>
      <c r="I117" s="26"/>
      <c r="J117" s="27"/>
      <c r="K117" s="26"/>
      <c r="L117" s="26"/>
      <c r="M117" s="26"/>
      <c r="N117" s="26"/>
      <c r="O117" s="238"/>
      <c r="P117" s="26"/>
      <c r="Q117" s="103"/>
      <c r="R117" s="103"/>
      <c r="S117" s="103"/>
      <c r="T117" s="103"/>
      <c r="U117" s="103"/>
      <c r="V117" s="103"/>
      <c r="W117" s="103"/>
      <c r="X117" s="103"/>
      <c r="Y117" s="103"/>
    </row>
    <row r="118" spans="1:25" s="66" customFormat="1" x14ac:dyDescent="0.35">
      <c r="A118" s="26"/>
      <c r="B118" s="26"/>
      <c r="C118" s="26"/>
      <c r="D118" s="26"/>
      <c r="E118" s="26"/>
      <c r="F118" s="26"/>
      <c r="G118" s="27"/>
      <c r="H118" s="27"/>
      <c r="I118" s="26"/>
      <c r="J118" s="27"/>
      <c r="K118" s="26"/>
      <c r="L118" s="26"/>
      <c r="M118" s="26"/>
      <c r="N118" s="26"/>
      <c r="O118" s="238"/>
      <c r="P118" s="26"/>
      <c r="Q118" s="103"/>
      <c r="R118" s="103"/>
      <c r="S118" s="103"/>
      <c r="T118" s="103"/>
      <c r="U118" s="103"/>
      <c r="V118" s="103"/>
      <c r="W118" s="103"/>
      <c r="X118" s="103"/>
      <c r="Y118" s="103"/>
    </row>
    <row r="119" spans="1:25" s="66" customFormat="1" x14ac:dyDescent="0.35">
      <c r="A119" s="26"/>
      <c r="B119" s="26"/>
      <c r="C119" s="26"/>
      <c r="D119" s="26"/>
      <c r="E119" s="26"/>
      <c r="F119" s="26"/>
      <c r="G119" s="27"/>
      <c r="H119" s="27"/>
      <c r="I119" s="26"/>
      <c r="J119" s="27"/>
      <c r="K119" s="26"/>
      <c r="L119" s="26"/>
      <c r="M119" s="26"/>
      <c r="N119" s="26"/>
      <c r="O119" s="238"/>
      <c r="P119" s="26"/>
      <c r="Q119" s="103"/>
      <c r="R119" s="103"/>
      <c r="S119" s="103"/>
      <c r="T119" s="103"/>
      <c r="U119" s="103"/>
      <c r="V119" s="103"/>
      <c r="W119" s="103"/>
      <c r="X119" s="103"/>
      <c r="Y119" s="103"/>
    </row>
    <row r="120" spans="1:25" s="66" customFormat="1" x14ac:dyDescent="0.35">
      <c r="A120" s="26"/>
      <c r="B120" s="26"/>
      <c r="C120" s="26"/>
      <c r="D120" s="26"/>
      <c r="E120" s="26"/>
      <c r="F120" s="26"/>
      <c r="G120" s="27"/>
      <c r="H120" s="27"/>
      <c r="I120" s="26"/>
      <c r="J120" s="27"/>
      <c r="K120" s="26"/>
      <c r="L120" s="26"/>
      <c r="M120" s="26"/>
      <c r="N120" s="26"/>
      <c r="O120" s="238"/>
      <c r="P120" s="26"/>
      <c r="Q120" s="103"/>
      <c r="R120" s="103"/>
      <c r="S120" s="103"/>
      <c r="T120" s="103"/>
      <c r="U120" s="103"/>
      <c r="V120" s="103"/>
      <c r="W120" s="103"/>
      <c r="X120" s="103"/>
      <c r="Y120" s="103"/>
    </row>
    <row r="121" spans="1:25" s="66" customFormat="1" x14ac:dyDescent="0.35">
      <c r="A121" s="26"/>
      <c r="B121" s="26"/>
      <c r="C121" s="26"/>
      <c r="D121" s="26"/>
      <c r="E121" s="26"/>
      <c r="F121" s="26"/>
      <c r="G121" s="27"/>
      <c r="H121" s="27"/>
      <c r="I121" s="26"/>
      <c r="J121" s="27"/>
      <c r="K121" s="26"/>
      <c r="L121" s="26"/>
      <c r="M121" s="26"/>
      <c r="N121" s="26"/>
      <c r="O121" s="238"/>
      <c r="P121" s="26"/>
      <c r="Q121" s="103"/>
      <c r="R121" s="103"/>
      <c r="S121" s="103"/>
      <c r="T121" s="103"/>
      <c r="U121" s="103"/>
      <c r="V121" s="103"/>
      <c r="W121" s="103"/>
      <c r="X121" s="103"/>
      <c r="Y121" s="103"/>
    </row>
    <row r="122" spans="1:25" s="66" customFormat="1" x14ac:dyDescent="0.35">
      <c r="A122" s="26"/>
      <c r="B122" s="26"/>
      <c r="C122" s="26"/>
      <c r="D122" s="26"/>
      <c r="E122" s="26"/>
      <c r="F122" s="26"/>
      <c r="G122" s="27"/>
      <c r="H122" s="27"/>
      <c r="I122" s="26"/>
      <c r="J122" s="27"/>
      <c r="K122" s="26"/>
      <c r="L122" s="26"/>
      <c r="M122" s="26"/>
      <c r="N122" s="26"/>
      <c r="O122" s="238"/>
      <c r="P122" s="26"/>
      <c r="Q122" s="103"/>
      <c r="R122" s="103"/>
      <c r="S122" s="103"/>
      <c r="T122" s="103"/>
      <c r="U122" s="103"/>
      <c r="V122" s="103"/>
      <c r="W122" s="103"/>
      <c r="X122" s="103"/>
      <c r="Y122" s="103"/>
    </row>
    <row r="123" spans="1:25" s="66" customFormat="1" x14ac:dyDescent="0.35">
      <c r="A123" s="26"/>
      <c r="B123" s="26"/>
      <c r="C123" s="26"/>
      <c r="D123" s="26"/>
      <c r="E123" s="26"/>
      <c r="F123" s="26"/>
      <c r="G123" s="27"/>
      <c r="H123" s="27"/>
      <c r="I123" s="26"/>
      <c r="J123" s="27"/>
      <c r="K123" s="26"/>
      <c r="L123" s="26"/>
      <c r="M123" s="26"/>
      <c r="N123" s="26"/>
      <c r="O123" s="238"/>
      <c r="P123" s="26"/>
      <c r="Q123" s="103"/>
      <c r="R123" s="103"/>
      <c r="S123" s="103"/>
      <c r="T123" s="103"/>
      <c r="U123" s="103"/>
      <c r="V123" s="103"/>
      <c r="W123" s="103"/>
      <c r="X123" s="103"/>
      <c r="Y123" s="103"/>
    </row>
    <row r="124" spans="1:25" s="66" customFormat="1" x14ac:dyDescent="0.35">
      <c r="A124" s="26"/>
      <c r="B124" s="26"/>
      <c r="C124" s="26"/>
      <c r="D124" s="26"/>
      <c r="E124" s="26"/>
      <c r="F124" s="26"/>
      <c r="G124" s="27"/>
      <c r="H124" s="27"/>
      <c r="I124" s="26"/>
      <c r="J124" s="27"/>
      <c r="K124" s="26"/>
      <c r="L124" s="26"/>
      <c r="M124" s="26"/>
      <c r="N124" s="26"/>
      <c r="O124" s="238"/>
      <c r="P124" s="26"/>
      <c r="Q124" s="103"/>
      <c r="R124" s="103"/>
      <c r="S124" s="103"/>
      <c r="T124" s="103"/>
      <c r="U124" s="103"/>
      <c r="V124" s="103"/>
      <c r="W124" s="103"/>
      <c r="X124" s="103"/>
      <c r="Y124" s="103"/>
    </row>
    <row r="125" spans="1:25" s="66" customFormat="1" x14ac:dyDescent="0.35">
      <c r="A125" s="26"/>
      <c r="B125" s="26"/>
      <c r="C125" s="26"/>
      <c r="D125" s="26"/>
      <c r="E125" s="26"/>
      <c r="F125" s="26"/>
      <c r="G125" s="27"/>
      <c r="H125" s="27"/>
      <c r="I125" s="26"/>
      <c r="J125" s="27"/>
      <c r="K125" s="26"/>
      <c r="L125" s="26"/>
      <c r="M125" s="26"/>
      <c r="N125" s="26"/>
      <c r="O125" s="238"/>
      <c r="P125" s="26"/>
      <c r="Q125" s="103"/>
      <c r="R125" s="103"/>
      <c r="S125" s="103"/>
      <c r="T125" s="103"/>
      <c r="U125" s="103"/>
      <c r="V125" s="103"/>
      <c r="W125" s="103"/>
      <c r="X125" s="103"/>
      <c r="Y125" s="103"/>
    </row>
    <row r="126" spans="1:25" s="66" customFormat="1" x14ac:dyDescent="0.35">
      <c r="A126" s="26"/>
      <c r="B126" s="26"/>
      <c r="C126" s="26"/>
      <c r="D126" s="26"/>
      <c r="E126" s="26"/>
      <c r="F126" s="26"/>
      <c r="G126" s="27"/>
      <c r="H126" s="27"/>
      <c r="I126" s="26"/>
      <c r="J126" s="27"/>
      <c r="K126" s="26"/>
      <c r="L126" s="26"/>
      <c r="M126" s="26"/>
      <c r="N126" s="26"/>
      <c r="O126" s="238"/>
      <c r="P126" s="26"/>
      <c r="Q126" s="103"/>
      <c r="R126" s="103"/>
      <c r="S126" s="103"/>
      <c r="T126" s="103"/>
      <c r="U126" s="103"/>
      <c r="V126" s="103"/>
      <c r="W126" s="103"/>
      <c r="X126" s="103"/>
      <c r="Y126" s="103"/>
    </row>
    <row r="127" spans="1:25" s="66" customFormat="1" x14ac:dyDescent="0.35">
      <c r="A127" s="26"/>
      <c r="B127" s="26"/>
      <c r="C127" s="26"/>
      <c r="D127" s="26"/>
      <c r="E127" s="26"/>
      <c r="F127" s="26"/>
      <c r="G127" s="27"/>
      <c r="H127" s="27"/>
      <c r="I127" s="26"/>
      <c r="J127" s="27"/>
      <c r="K127" s="26"/>
      <c r="L127" s="26"/>
      <c r="M127" s="26"/>
      <c r="N127" s="26"/>
      <c r="O127" s="238"/>
      <c r="P127" s="26"/>
      <c r="Q127" s="103"/>
      <c r="R127" s="103"/>
      <c r="S127" s="103"/>
      <c r="T127" s="103"/>
      <c r="U127" s="103"/>
      <c r="V127" s="103"/>
      <c r="W127" s="103"/>
      <c r="X127" s="103"/>
      <c r="Y127" s="103"/>
    </row>
    <row r="128" spans="1:25" s="66" customFormat="1" x14ac:dyDescent="0.35">
      <c r="A128" s="26"/>
      <c r="B128" s="26"/>
      <c r="C128" s="26"/>
      <c r="D128" s="26"/>
      <c r="E128" s="26"/>
      <c r="F128" s="26"/>
      <c r="G128" s="27"/>
      <c r="H128" s="27"/>
      <c r="I128" s="26"/>
      <c r="J128" s="27"/>
      <c r="K128" s="26"/>
      <c r="L128" s="26"/>
      <c r="M128" s="26"/>
      <c r="N128" s="26"/>
      <c r="O128" s="238"/>
      <c r="P128" s="26"/>
      <c r="Q128" s="103"/>
      <c r="R128" s="103"/>
      <c r="S128" s="103"/>
      <c r="T128" s="103"/>
      <c r="U128" s="103"/>
      <c r="V128" s="103"/>
      <c r="W128" s="103"/>
      <c r="X128" s="103"/>
      <c r="Y128" s="103"/>
    </row>
    <row r="129" spans="1:25" s="66" customFormat="1" x14ac:dyDescent="0.35">
      <c r="A129" s="26"/>
      <c r="B129" s="26"/>
      <c r="C129" s="26"/>
      <c r="D129" s="26"/>
      <c r="E129" s="26"/>
      <c r="F129" s="26"/>
      <c r="G129" s="27"/>
      <c r="H129" s="27"/>
      <c r="I129" s="26"/>
      <c r="J129" s="27"/>
      <c r="K129" s="26"/>
      <c r="L129" s="26"/>
      <c r="M129" s="26"/>
      <c r="N129" s="26"/>
      <c r="O129" s="238"/>
      <c r="P129" s="26"/>
      <c r="Q129" s="103"/>
      <c r="R129" s="103"/>
      <c r="S129" s="103"/>
      <c r="T129" s="103"/>
      <c r="U129" s="103"/>
      <c r="V129" s="103"/>
      <c r="W129" s="103"/>
      <c r="X129" s="103"/>
      <c r="Y129" s="103"/>
    </row>
    <row r="130" spans="1:25" s="66" customFormat="1" x14ac:dyDescent="0.35">
      <c r="A130" s="26"/>
      <c r="B130" s="26"/>
      <c r="C130" s="26"/>
      <c r="D130" s="26"/>
      <c r="E130" s="26"/>
      <c r="F130" s="26"/>
      <c r="G130" s="27"/>
      <c r="H130" s="27"/>
      <c r="I130" s="26"/>
      <c r="J130" s="27"/>
      <c r="K130" s="26"/>
      <c r="L130" s="26"/>
      <c r="M130" s="26"/>
      <c r="N130" s="26"/>
      <c r="O130" s="238"/>
      <c r="P130" s="26"/>
      <c r="Q130" s="103"/>
      <c r="R130" s="103"/>
      <c r="S130" s="103"/>
      <c r="T130" s="103"/>
      <c r="U130" s="103"/>
      <c r="V130" s="103"/>
      <c r="W130" s="103"/>
      <c r="X130" s="103"/>
      <c r="Y130" s="103"/>
    </row>
    <row r="131" spans="1:25" s="66" customFormat="1" x14ac:dyDescent="0.35">
      <c r="A131" s="26"/>
      <c r="B131" s="26"/>
      <c r="C131" s="26"/>
      <c r="D131" s="26"/>
      <c r="E131" s="26"/>
      <c r="F131" s="26"/>
      <c r="G131" s="27"/>
      <c r="H131" s="27"/>
      <c r="I131" s="26"/>
      <c r="J131" s="27"/>
      <c r="K131" s="26"/>
      <c r="L131" s="26"/>
      <c r="M131" s="26"/>
      <c r="N131" s="26"/>
      <c r="O131" s="238"/>
      <c r="P131" s="26"/>
      <c r="Q131" s="103"/>
      <c r="R131" s="103"/>
      <c r="S131" s="103"/>
      <c r="T131" s="103"/>
      <c r="U131" s="103"/>
      <c r="V131" s="103"/>
      <c r="W131" s="103"/>
      <c r="X131" s="103"/>
      <c r="Y131" s="103"/>
    </row>
    <row r="132" spans="1:25" s="66" customFormat="1" x14ac:dyDescent="0.35">
      <c r="A132" s="26"/>
      <c r="B132" s="26"/>
      <c r="C132" s="26"/>
      <c r="D132" s="26"/>
      <c r="E132" s="26"/>
      <c r="F132" s="26"/>
      <c r="G132" s="27"/>
      <c r="H132" s="27"/>
      <c r="I132" s="26"/>
      <c r="J132" s="27"/>
      <c r="K132" s="26"/>
      <c r="L132" s="26"/>
      <c r="M132" s="26"/>
      <c r="N132" s="26"/>
      <c r="O132" s="238"/>
      <c r="P132" s="26"/>
      <c r="Q132" s="103"/>
      <c r="R132" s="103"/>
      <c r="S132" s="103"/>
      <c r="T132" s="103"/>
      <c r="U132" s="103"/>
      <c r="V132" s="103"/>
      <c r="W132" s="103"/>
      <c r="X132" s="103"/>
      <c r="Y132" s="103"/>
    </row>
    <row r="133" spans="1:25" s="66" customFormat="1" x14ac:dyDescent="0.35">
      <c r="A133" s="26"/>
      <c r="B133" s="26"/>
      <c r="C133" s="26"/>
      <c r="D133" s="26"/>
      <c r="E133" s="26"/>
      <c r="F133" s="26"/>
      <c r="G133" s="27"/>
      <c r="H133" s="27"/>
      <c r="I133" s="26"/>
      <c r="J133" s="27"/>
      <c r="K133" s="26"/>
      <c r="L133" s="26"/>
      <c r="M133" s="26"/>
      <c r="N133" s="26"/>
      <c r="O133" s="238"/>
      <c r="P133" s="26"/>
      <c r="Q133" s="103"/>
      <c r="R133" s="103"/>
      <c r="S133" s="103"/>
      <c r="T133" s="103"/>
      <c r="U133" s="103"/>
      <c r="V133" s="103"/>
      <c r="W133" s="103"/>
      <c r="X133" s="103"/>
      <c r="Y133" s="103"/>
    </row>
    <row r="134" spans="1:25" s="66" customFormat="1" x14ac:dyDescent="0.35">
      <c r="A134" s="26"/>
      <c r="B134" s="26"/>
      <c r="C134" s="26"/>
      <c r="D134" s="26"/>
      <c r="E134" s="26"/>
      <c r="F134" s="26"/>
      <c r="G134" s="27"/>
      <c r="H134" s="27"/>
      <c r="I134" s="26"/>
      <c r="J134" s="27"/>
      <c r="K134" s="26"/>
      <c r="L134" s="26"/>
      <c r="M134" s="26"/>
      <c r="N134" s="26"/>
      <c r="O134" s="238"/>
      <c r="P134" s="26"/>
      <c r="Q134" s="103"/>
      <c r="R134" s="103"/>
      <c r="S134" s="103"/>
      <c r="T134" s="103"/>
      <c r="U134" s="103"/>
      <c r="V134" s="103"/>
      <c r="W134" s="103"/>
      <c r="X134" s="103"/>
      <c r="Y134" s="103"/>
    </row>
    <row r="135" spans="1:25" s="66" customFormat="1" x14ac:dyDescent="0.35">
      <c r="A135" s="26"/>
      <c r="B135" s="26"/>
      <c r="C135" s="26"/>
      <c r="D135" s="26"/>
      <c r="E135" s="26"/>
      <c r="F135" s="26"/>
      <c r="G135" s="27"/>
      <c r="H135" s="27"/>
      <c r="I135" s="26"/>
      <c r="J135" s="27"/>
      <c r="K135" s="26"/>
      <c r="L135" s="26"/>
      <c r="M135" s="26"/>
      <c r="N135" s="26"/>
      <c r="O135" s="238"/>
      <c r="P135" s="26"/>
      <c r="Q135" s="103"/>
      <c r="R135" s="103"/>
      <c r="S135" s="103"/>
      <c r="T135" s="103"/>
      <c r="U135" s="103"/>
      <c r="V135" s="103"/>
      <c r="W135" s="103"/>
      <c r="X135" s="103"/>
      <c r="Y135" s="103"/>
    </row>
    <row r="136" spans="1:25" s="66" customFormat="1" x14ac:dyDescent="0.35">
      <c r="A136" s="26"/>
      <c r="B136" s="26"/>
      <c r="C136" s="26"/>
      <c r="D136" s="26"/>
      <c r="E136" s="26"/>
      <c r="F136" s="26"/>
      <c r="G136" s="27"/>
      <c r="H136" s="27"/>
      <c r="I136" s="26"/>
      <c r="J136" s="27"/>
      <c r="K136" s="26"/>
      <c r="L136" s="26"/>
      <c r="M136" s="26"/>
      <c r="N136" s="26"/>
      <c r="O136" s="238"/>
      <c r="P136" s="26"/>
      <c r="Q136" s="103"/>
      <c r="R136" s="103"/>
      <c r="S136" s="103"/>
      <c r="T136" s="103"/>
      <c r="U136" s="103"/>
      <c r="V136" s="103"/>
      <c r="W136" s="103"/>
      <c r="X136" s="103"/>
      <c r="Y136" s="103"/>
    </row>
    <row r="137" spans="1:25" s="66" customFormat="1" x14ac:dyDescent="0.35">
      <c r="A137" s="26"/>
      <c r="B137" s="26"/>
      <c r="C137" s="26"/>
      <c r="D137" s="26"/>
      <c r="E137" s="26"/>
      <c r="F137" s="26"/>
      <c r="G137" s="27"/>
      <c r="H137" s="27"/>
      <c r="I137" s="26"/>
      <c r="J137" s="27"/>
      <c r="K137" s="26"/>
      <c r="L137" s="26"/>
      <c r="M137" s="26"/>
      <c r="N137" s="26"/>
      <c r="O137" s="238"/>
      <c r="P137" s="26"/>
      <c r="Q137" s="103"/>
      <c r="R137" s="103"/>
      <c r="S137" s="103"/>
      <c r="T137" s="103"/>
      <c r="U137" s="103"/>
      <c r="V137" s="103"/>
      <c r="W137" s="103"/>
      <c r="X137" s="103"/>
      <c r="Y137" s="103"/>
    </row>
    <row r="138" spans="1:25" s="66" customFormat="1" x14ac:dyDescent="0.35">
      <c r="A138" s="26"/>
      <c r="B138" s="26"/>
      <c r="C138" s="26"/>
      <c r="D138" s="26"/>
      <c r="E138" s="26"/>
      <c r="F138" s="26"/>
      <c r="G138" s="27"/>
      <c r="H138" s="27"/>
      <c r="I138" s="26"/>
      <c r="J138" s="27"/>
      <c r="K138" s="26"/>
      <c r="L138" s="26"/>
      <c r="M138" s="26"/>
      <c r="N138" s="26"/>
      <c r="O138" s="238"/>
      <c r="P138" s="26"/>
      <c r="Q138" s="103"/>
      <c r="R138" s="103"/>
      <c r="S138" s="103"/>
      <c r="T138" s="103"/>
      <c r="U138" s="103"/>
      <c r="V138" s="103"/>
      <c r="W138" s="103"/>
      <c r="X138" s="103"/>
      <c r="Y138" s="103"/>
    </row>
    <row r="139" spans="1:25" s="66" customFormat="1" x14ac:dyDescent="0.35">
      <c r="A139" s="26"/>
      <c r="B139" s="26"/>
      <c r="C139" s="26"/>
      <c r="D139" s="26"/>
      <c r="E139" s="26"/>
      <c r="F139" s="26"/>
      <c r="G139" s="27"/>
      <c r="H139" s="27"/>
      <c r="I139" s="26"/>
      <c r="J139" s="27"/>
      <c r="K139" s="26"/>
      <c r="L139" s="26"/>
      <c r="M139" s="26"/>
      <c r="N139" s="26"/>
      <c r="O139" s="238"/>
      <c r="P139" s="26"/>
      <c r="Q139" s="103"/>
      <c r="R139" s="103"/>
      <c r="S139" s="103"/>
      <c r="T139" s="103"/>
      <c r="U139" s="103"/>
      <c r="V139" s="103"/>
      <c r="W139" s="103"/>
      <c r="X139" s="103"/>
      <c r="Y139" s="103"/>
    </row>
    <row r="140" spans="1:25" s="66" customFormat="1" x14ac:dyDescent="0.35">
      <c r="A140" s="26"/>
      <c r="B140" s="26"/>
      <c r="C140" s="26"/>
      <c r="D140" s="26"/>
      <c r="E140" s="26"/>
      <c r="F140" s="26"/>
      <c r="G140" s="27"/>
      <c r="H140" s="27"/>
      <c r="I140" s="26"/>
      <c r="J140" s="27"/>
      <c r="K140" s="26"/>
      <c r="L140" s="26"/>
      <c r="M140" s="26"/>
      <c r="N140" s="26"/>
      <c r="O140" s="238"/>
      <c r="P140" s="26"/>
      <c r="Q140" s="103"/>
      <c r="R140" s="103"/>
      <c r="S140" s="103"/>
      <c r="T140" s="103"/>
      <c r="U140" s="103"/>
      <c r="V140" s="103"/>
      <c r="W140" s="103"/>
      <c r="X140" s="103"/>
      <c r="Y140" s="103"/>
    </row>
    <row r="141" spans="1:25" s="66" customFormat="1" x14ac:dyDescent="0.35">
      <c r="A141" s="26"/>
      <c r="B141" s="26"/>
      <c r="C141" s="26"/>
      <c r="D141" s="26"/>
      <c r="E141" s="26"/>
      <c r="F141" s="26"/>
      <c r="G141" s="27"/>
      <c r="H141" s="27"/>
      <c r="I141" s="26"/>
      <c r="J141" s="27"/>
      <c r="K141" s="26"/>
      <c r="L141" s="26"/>
      <c r="M141" s="26"/>
      <c r="N141" s="26"/>
      <c r="O141" s="238"/>
      <c r="P141" s="26"/>
      <c r="Q141" s="103"/>
      <c r="R141" s="103"/>
      <c r="S141" s="103"/>
      <c r="T141" s="103"/>
      <c r="U141" s="103"/>
      <c r="V141" s="103"/>
      <c r="W141" s="103"/>
      <c r="X141" s="103"/>
      <c r="Y141" s="103"/>
    </row>
    <row r="142" spans="1:25" s="66" customFormat="1" x14ac:dyDescent="0.35">
      <c r="A142" s="26"/>
      <c r="B142" s="26"/>
      <c r="C142" s="26"/>
      <c r="D142" s="26"/>
      <c r="E142" s="26"/>
      <c r="F142" s="26"/>
      <c r="G142" s="27"/>
      <c r="H142" s="27"/>
      <c r="I142" s="26"/>
      <c r="J142" s="27"/>
      <c r="K142" s="26"/>
      <c r="L142" s="26"/>
      <c r="M142" s="26"/>
      <c r="N142" s="26"/>
      <c r="O142" s="238"/>
      <c r="P142" s="26"/>
      <c r="Q142" s="103"/>
      <c r="R142" s="103"/>
      <c r="S142" s="103"/>
      <c r="T142" s="103"/>
      <c r="U142" s="103"/>
      <c r="V142" s="103"/>
      <c r="W142" s="103"/>
      <c r="X142" s="103"/>
      <c r="Y142" s="103"/>
    </row>
    <row r="143" spans="1:25" s="66" customFormat="1" x14ac:dyDescent="0.35">
      <c r="A143" s="26"/>
      <c r="B143" s="26"/>
      <c r="C143" s="26"/>
      <c r="D143" s="26"/>
      <c r="E143" s="26"/>
      <c r="F143" s="26"/>
      <c r="G143" s="27"/>
      <c r="H143" s="27"/>
      <c r="I143" s="26"/>
      <c r="J143" s="27"/>
      <c r="K143" s="26"/>
      <c r="L143" s="26"/>
      <c r="M143" s="26"/>
      <c r="N143" s="26"/>
      <c r="O143" s="238"/>
      <c r="P143" s="26"/>
      <c r="Q143" s="103"/>
      <c r="R143" s="103"/>
      <c r="S143" s="103"/>
      <c r="T143" s="103"/>
      <c r="U143" s="103"/>
      <c r="V143" s="103"/>
      <c r="W143" s="103"/>
      <c r="X143" s="103"/>
      <c r="Y143" s="103"/>
    </row>
    <row r="144" spans="1:25" s="66" customFormat="1" x14ac:dyDescent="0.35">
      <c r="A144" s="26"/>
      <c r="B144" s="26"/>
      <c r="C144" s="26"/>
      <c r="D144" s="26"/>
      <c r="E144" s="26"/>
      <c r="F144" s="26"/>
      <c r="G144" s="27"/>
      <c r="H144" s="27"/>
      <c r="I144" s="26"/>
      <c r="J144" s="27"/>
      <c r="K144" s="26"/>
      <c r="L144" s="26"/>
      <c r="M144" s="26"/>
      <c r="N144" s="26"/>
      <c r="O144" s="238"/>
      <c r="P144" s="26"/>
      <c r="Q144" s="103"/>
      <c r="R144" s="103"/>
      <c r="S144" s="103"/>
      <c r="T144" s="103"/>
      <c r="U144" s="103"/>
      <c r="V144" s="103"/>
      <c r="W144" s="103"/>
      <c r="X144" s="103"/>
      <c r="Y144" s="103"/>
    </row>
    <row r="145" spans="1:25" s="66" customFormat="1" x14ac:dyDescent="0.35">
      <c r="A145" s="26"/>
      <c r="B145" s="26"/>
      <c r="C145" s="26"/>
      <c r="D145" s="26"/>
      <c r="E145" s="26"/>
      <c r="F145" s="26"/>
      <c r="G145" s="27"/>
      <c r="H145" s="27"/>
      <c r="I145" s="26"/>
      <c r="J145" s="27"/>
      <c r="K145" s="26"/>
      <c r="L145" s="26"/>
      <c r="M145" s="26"/>
      <c r="N145" s="26"/>
      <c r="O145" s="238"/>
      <c r="P145" s="26"/>
      <c r="Q145" s="103"/>
      <c r="R145" s="103"/>
      <c r="S145" s="103"/>
      <c r="T145" s="103"/>
      <c r="U145" s="103"/>
      <c r="V145" s="103"/>
      <c r="W145" s="103"/>
      <c r="X145" s="103"/>
      <c r="Y145" s="103"/>
    </row>
    <row r="146" spans="1:25" s="66" customFormat="1" x14ac:dyDescent="0.35">
      <c r="A146" s="26"/>
      <c r="B146" s="26"/>
      <c r="C146" s="26"/>
      <c r="D146" s="26"/>
      <c r="E146" s="26"/>
      <c r="F146" s="26"/>
      <c r="G146" s="27"/>
      <c r="H146" s="27"/>
      <c r="I146" s="26"/>
      <c r="J146" s="27"/>
      <c r="K146" s="26"/>
      <c r="L146" s="26"/>
      <c r="M146" s="26"/>
      <c r="N146" s="26"/>
      <c r="O146" s="238"/>
      <c r="P146" s="26"/>
      <c r="Q146" s="103"/>
      <c r="R146" s="103"/>
      <c r="S146" s="103"/>
      <c r="T146" s="103"/>
      <c r="U146" s="103"/>
      <c r="V146" s="103"/>
      <c r="W146" s="103"/>
      <c r="X146" s="103"/>
      <c r="Y146" s="103"/>
    </row>
    <row r="147" spans="1:25" s="66" customFormat="1" x14ac:dyDescent="0.35">
      <c r="A147" s="26"/>
      <c r="B147" s="26"/>
      <c r="C147" s="26"/>
      <c r="D147" s="26"/>
      <c r="E147" s="26"/>
      <c r="F147" s="26"/>
      <c r="G147" s="27"/>
      <c r="H147" s="27"/>
      <c r="I147" s="26"/>
      <c r="J147" s="27"/>
      <c r="K147" s="26"/>
      <c r="L147" s="26"/>
      <c r="M147" s="26"/>
      <c r="N147" s="26"/>
      <c r="O147" s="238"/>
      <c r="P147" s="26"/>
      <c r="Q147" s="103"/>
      <c r="R147" s="103"/>
      <c r="S147" s="103"/>
      <c r="T147" s="103"/>
      <c r="U147" s="103"/>
      <c r="V147" s="103"/>
      <c r="W147" s="103"/>
      <c r="X147" s="103"/>
      <c r="Y147" s="103"/>
    </row>
    <row r="148" spans="1:25" s="66" customFormat="1" x14ac:dyDescent="0.35">
      <c r="A148" s="26"/>
      <c r="B148" s="26"/>
      <c r="C148" s="26"/>
      <c r="D148" s="26"/>
      <c r="E148" s="26"/>
      <c r="F148" s="26"/>
      <c r="G148" s="27"/>
      <c r="H148" s="27"/>
      <c r="I148" s="26"/>
      <c r="J148" s="27"/>
      <c r="K148" s="26"/>
      <c r="L148" s="26"/>
      <c r="M148" s="26"/>
      <c r="N148" s="26"/>
      <c r="O148" s="238"/>
      <c r="P148" s="26"/>
      <c r="Q148" s="103"/>
      <c r="R148" s="103"/>
      <c r="S148" s="103"/>
      <c r="T148" s="103"/>
      <c r="U148" s="103"/>
      <c r="V148" s="103"/>
      <c r="W148" s="103"/>
      <c r="X148" s="103"/>
      <c r="Y148" s="103"/>
    </row>
    <row r="149" spans="1:25" s="66" customFormat="1" x14ac:dyDescent="0.35">
      <c r="A149" s="26"/>
      <c r="B149" s="26"/>
      <c r="C149" s="26"/>
      <c r="D149" s="26"/>
      <c r="E149" s="26"/>
      <c r="F149" s="26"/>
      <c r="G149" s="27"/>
      <c r="H149" s="27"/>
      <c r="I149" s="26"/>
      <c r="J149" s="27"/>
      <c r="K149" s="26"/>
      <c r="L149" s="26"/>
      <c r="M149" s="26"/>
      <c r="N149" s="26"/>
      <c r="O149" s="238"/>
      <c r="P149" s="26"/>
      <c r="Q149" s="103"/>
      <c r="R149" s="103"/>
      <c r="S149" s="103"/>
      <c r="T149" s="103"/>
      <c r="U149" s="103"/>
      <c r="V149" s="103"/>
      <c r="W149" s="103"/>
      <c r="X149" s="103"/>
      <c r="Y149" s="103"/>
    </row>
    <row r="150" spans="1:25" s="66" customFormat="1" x14ac:dyDescent="0.35">
      <c r="A150" s="26"/>
      <c r="B150" s="26"/>
      <c r="C150" s="26"/>
      <c r="D150" s="26"/>
      <c r="E150" s="26"/>
      <c r="F150" s="26"/>
      <c r="G150" s="27"/>
      <c r="H150" s="27"/>
      <c r="I150" s="26"/>
      <c r="J150" s="27"/>
      <c r="K150" s="26"/>
      <c r="L150" s="26"/>
      <c r="M150" s="26"/>
      <c r="N150" s="26"/>
      <c r="O150" s="238"/>
      <c r="P150" s="26"/>
      <c r="Q150" s="103"/>
      <c r="R150" s="103"/>
      <c r="S150" s="103"/>
      <c r="T150" s="103"/>
      <c r="U150" s="103"/>
      <c r="V150" s="103"/>
      <c r="W150" s="103"/>
      <c r="X150" s="103"/>
      <c r="Y150" s="103"/>
    </row>
  </sheetData>
  <mergeCells count="301">
    <mergeCell ref="B1:C1"/>
    <mergeCell ref="E1:AB1"/>
    <mergeCell ref="K2:L2"/>
    <mergeCell ref="A3:A82"/>
    <mergeCell ref="B3:B82"/>
    <mergeCell ref="C3:C10"/>
    <mergeCell ref="D3:D4"/>
    <mergeCell ref="E3:E4"/>
    <mergeCell ref="F3:F4"/>
    <mergeCell ref="X3:X4"/>
    <mergeCell ref="Y3:Y4"/>
    <mergeCell ref="Z3:Z26"/>
    <mergeCell ref="AA3:AA10"/>
    <mergeCell ref="AB3:AB82"/>
    <mergeCell ref="G3:G4"/>
    <mergeCell ref="H3:H4"/>
    <mergeCell ref="I3:I4"/>
    <mergeCell ref="J3:J4"/>
    <mergeCell ref="V3:V4"/>
    <mergeCell ref="W3:W4"/>
    <mergeCell ref="I5:I6"/>
    <mergeCell ref="J5:J6"/>
    <mergeCell ref="V5:V6"/>
    <mergeCell ref="W5:W6"/>
    <mergeCell ref="X5:X6"/>
    <mergeCell ref="Y5:Y6"/>
    <mergeCell ref="D5:D6"/>
    <mergeCell ref="E5:E6"/>
    <mergeCell ref="F5:F6"/>
    <mergeCell ref="G5:G6"/>
    <mergeCell ref="H5:H6"/>
    <mergeCell ref="I7:I8"/>
    <mergeCell ref="J7:J8"/>
    <mergeCell ref="V7:V8"/>
    <mergeCell ref="W7:W8"/>
    <mergeCell ref="X7:X8"/>
    <mergeCell ref="Y7:Y8"/>
    <mergeCell ref="D7:D8"/>
    <mergeCell ref="E7:E8"/>
    <mergeCell ref="F7:F8"/>
    <mergeCell ref="G7:G8"/>
    <mergeCell ref="H7:H8"/>
    <mergeCell ref="I9:I10"/>
    <mergeCell ref="J9:J10"/>
    <mergeCell ref="V9:V10"/>
    <mergeCell ref="W9:W10"/>
    <mergeCell ref="X9:X10"/>
    <mergeCell ref="Y9:Y10"/>
    <mergeCell ref="D9:D10"/>
    <mergeCell ref="E9:E10"/>
    <mergeCell ref="F9:F10"/>
    <mergeCell ref="G9:G10"/>
    <mergeCell ref="H9:H10"/>
    <mergeCell ref="J13:J14"/>
    <mergeCell ref="V13:V14"/>
    <mergeCell ref="W13:W14"/>
    <mergeCell ref="X13:X14"/>
    <mergeCell ref="V11:V12"/>
    <mergeCell ref="W11:W12"/>
    <mergeCell ref="X11:X12"/>
    <mergeCell ref="Y11:Y12"/>
    <mergeCell ref="D13:D14"/>
    <mergeCell ref="E13:E14"/>
    <mergeCell ref="F13:F14"/>
    <mergeCell ref="G13:G14"/>
    <mergeCell ref="D11:D12"/>
    <mergeCell ref="E11:E12"/>
    <mergeCell ref="F11:F12"/>
    <mergeCell ref="G11:G12"/>
    <mergeCell ref="H11:H12"/>
    <mergeCell ref="I11:I12"/>
    <mergeCell ref="J11:J12"/>
    <mergeCell ref="C15:C22"/>
    <mergeCell ref="D15:D16"/>
    <mergeCell ref="E15:E16"/>
    <mergeCell ref="F15:F16"/>
    <mergeCell ref="G15:G16"/>
    <mergeCell ref="H15:H16"/>
    <mergeCell ref="I15:I16"/>
    <mergeCell ref="H13:H14"/>
    <mergeCell ref="I13:I14"/>
    <mergeCell ref="D17:D18"/>
    <mergeCell ref="E17:E18"/>
    <mergeCell ref="F17:F18"/>
    <mergeCell ref="G17:G18"/>
    <mergeCell ref="H17:H18"/>
    <mergeCell ref="I17:I18"/>
    <mergeCell ref="H19:H20"/>
    <mergeCell ref="I19:I20"/>
    <mergeCell ref="C11:C14"/>
    <mergeCell ref="W15:W16"/>
    <mergeCell ref="X15:X16"/>
    <mergeCell ref="Y15:Y16"/>
    <mergeCell ref="AA15:AA22"/>
    <mergeCell ref="W17:W18"/>
    <mergeCell ref="X17:X18"/>
    <mergeCell ref="Y17:Y18"/>
    <mergeCell ref="W19:W20"/>
    <mergeCell ref="Y13:Y14"/>
    <mergeCell ref="AA11:AA14"/>
    <mergeCell ref="J17:J18"/>
    <mergeCell ref="V17:V18"/>
    <mergeCell ref="J15:J16"/>
    <mergeCell ref="V15:V16"/>
    <mergeCell ref="V21:V22"/>
    <mergeCell ref="W21:W22"/>
    <mergeCell ref="X21:X22"/>
    <mergeCell ref="Y21:Y22"/>
    <mergeCell ref="C23:C26"/>
    <mergeCell ref="D23:D24"/>
    <mergeCell ref="E23:E24"/>
    <mergeCell ref="F23:F24"/>
    <mergeCell ref="X19:X20"/>
    <mergeCell ref="Y19:Y20"/>
    <mergeCell ref="E21:E22"/>
    <mergeCell ref="F21:F22"/>
    <mergeCell ref="G21:G22"/>
    <mergeCell ref="H21:H22"/>
    <mergeCell ref="I21:I22"/>
    <mergeCell ref="J21:J22"/>
    <mergeCell ref="D19:D22"/>
    <mergeCell ref="E19:E20"/>
    <mergeCell ref="F19:F20"/>
    <mergeCell ref="G19:G20"/>
    <mergeCell ref="J19:J20"/>
    <mergeCell ref="V19:V20"/>
    <mergeCell ref="D25:D26"/>
    <mergeCell ref="E25:E26"/>
    <mergeCell ref="F25:F26"/>
    <mergeCell ref="G25:G26"/>
    <mergeCell ref="H25:H26"/>
    <mergeCell ref="G23:G24"/>
    <mergeCell ref="H23:H24"/>
    <mergeCell ref="I23:I24"/>
    <mergeCell ref="J23:J24"/>
    <mergeCell ref="I25:I26"/>
    <mergeCell ref="J25:J26"/>
    <mergeCell ref="V25:V26"/>
    <mergeCell ref="W25:W26"/>
    <mergeCell ref="X25:X26"/>
    <mergeCell ref="Y25:Y26"/>
    <mergeCell ref="X23:X24"/>
    <mergeCell ref="Y23:Y24"/>
    <mergeCell ref="AA23:AA26"/>
    <mergeCell ref="V23:V24"/>
    <mergeCell ref="W23:W24"/>
    <mergeCell ref="W27:W34"/>
    <mergeCell ref="X27:X34"/>
    <mergeCell ref="Y27:Y34"/>
    <mergeCell ref="Z27:Z34"/>
    <mergeCell ref="AA27:AA34"/>
    <mergeCell ref="V27:V34"/>
    <mergeCell ref="C27:C56"/>
    <mergeCell ref="D27:D34"/>
    <mergeCell ref="E27:E34"/>
    <mergeCell ref="F27:F34"/>
    <mergeCell ref="G27:G34"/>
    <mergeCell ref="H27:H34"/>
    <mergeCell ref="I27:I34"/>
    <mergeCell ref="J27:J28"/>
    <mergeCell ref="J29:J30"/>
    <mergeCell ref="J31:J32"/>
    <mergeCell ref="J33:J34"/>
    <mergeCell ref="D35:D42"/>
    <mergeCell ref="E35:E42"/>
    <mergeCell ref="F35:F42"/>
    <mergeCell ref="G35:G42"/>
    <mergeCell ref="H35:H42"/>
    <mergeCell ref="D43:D50"/>
    <mergeCell ref="E43:E50"/>
    <mergeCell ref="F43:F50"/>
    <mergeCell ref="H43:H50"/>
    <mergeCell ref="Z35:Z42"/>
    <mergeCell ref="AA35:AA42"/>
    <mergeCell ref="J37:J38"/>
    <mergeCell ref="J39:J40"/>
    <mergeCell ref="J41:J42"/>
    <mergeCell ref="I35:I42"/>
    <mergeCell ref="J35:J36"/>
    <mergeCell ref="V35:V42"/>
    <mergeCell ref="W35:W42"/>
    <mergeCell ref="X35:X42"/>
    <mergeCell ref="Y35:Y42"/>
    <mergeCell ref="Z43:Z50"/>
    <mergeCell ref="AA43:AA50"/>
    <mergeCell ref="J45:J46"/>
    <mergeCell ref="J49:J50"/>
    <mergeCell ref="G43:G50"/>
    <mergeCell ref="I43:I50"/>
    <mergeCell ref="J43:J44"/>
    <mergeCell ref="V43:V50"/>
    <mergeCell ref="W43:W50"/>
    <mergeCell ref="X43:X50"/>
    <mergeCell ref="Y43:Y50"/>
    <mergeCell ref="J47:J48"/>
    <mergeCell ref="Z51:Z56"/>
    <mergeCell ref="AA51:AA56"/>
    <mergeCell ref="J53:J54"/>
    <mergeCell ref="J55:J56"/>
    <mergeCell ref="C57:C64"/>
    <mergeCell ref="D57:D60"/>
    <mergeCell ref="E57:E60"/>
    <mergeCell ref="F57:F60"/>
    <mergeCell ref="I51:I56"/>
    <mergeCell ref="J51:J52"/>
    <mergeCell ref="V51:V56"/>
    <mergeCell ref="W51:W56"/>
    <mergeCell ref="X51:X56"/>
    <mergeCell ref="Y51:Y56"/>
    <mergeCell ref="D51:D56"/>
    <mergeCell ref="E51:E56"/>
    <mergeCell ref="F51:F56"/>
    <mergeCell ref="G51:G56"/>
    <mergeCell ref="H51:H56"/>
    <mergeCell ref="X57:X60"/>
    <mergeCell ref="Y57:Y60"/>
    <mergeCell ref="Z57:Z68"/>
    <mergeCell ref="AA57:AA64"/>
    <mergeCell ref="J59:J60"/>
    <mergeCell ref="G57:G60"/>
    <mergeCell ref="H57:H60"/>
    <mergeCell ref="I57:I60"/>
    <mergeCell ref="J57:J58"/>
    <mergeCell ref="V57:V60"/>
    <mergeCell ref="W57:W60"/>
    <mergeCell ref="I61:I64"/>
    <mergeCell ref="J61:J62"/>
    <mergeCell ref="V61:V64"/>
    <mergeCell ref="W61:W64"/>
    <mergeCell ref="D61:D64"/>
    <mergeCell ref="E61:E64"/>
    <mergeCell ref="F61:F64"/>
    <mergeCell ref="G61:G64"/>
    <mergeCell ref="H61:H64"/>
    <mergeCell ref="Y65:Y68"/>
    <mergeCell ref="X69:X70"/>
    <mergeCell ref="H75:H78"/>
    <mergeCell ref="I75:I78"/>
    <mergeCell ref="X71:X74"/>
    <mergeCell ref="J67:J68"/>
    <mergeCell ref="W65:W68"/>
    <mergeCell ref="X65:X68"/>
    <mergeCell ref="Y69:Y70"/>
    <mergeCell ref="Y71:Y74"/>
    <mergeCell ref="H69:H70"/>
    <mergeCell ref="I69:I70"/>
    <mergeCell ref="J69:J70"/>
    <mergeCell ref="V69:V70"/>
    <mergeCell ref="H65:H68"/>
    <mergeCell ref="I65:I68"/>
    <mergeCell ref="F71:F74"/>
    <mergeCell ref="G71:G74"/>
    <mergeCell ref="H71:H74"/>
    <mergeCell ref="AA69:AA82"/>
    <mergeCell ref="J71:J72"/>
    <mergeCell ref="V71:V74"/>
    <mergeCell ref="W71:W74"/>
    <mergeCell ref="X61:X64"/>
    <mergeCell ref="Y61:Y64"/>
    <mergeCell ref="J63:J64"/>
    <mergeCell ref="AA65:AA68"/>
    <mergeCell ref="Z69:Z82"/>
    <mergeCell ref="J65:J66"/>
    <mergeCell ref="V65:V68"/>
    <mergeCell ref="C65:C68"/>
    <mergeCell ref="D65:D68"/>
    <mergeCell ref="E65:E68"/>
    <mergeCell ref="F65:F68"/>
    <mergeCell ref="G65:G68"/>
    <mergeCell ref="Y79:Y82"/>
    <mergeCell ref="J81:J82"/>
    <mergeCell ref="J75:J76"/>
    <mergeCell ref="V75:V78"/>
    <mergeCell ref="W75:W78"/>
    <mergeCell ref="X75:X78"/>
    <mergeCell ref="Y75:Y78"/>
    <mergeCell ref="J77:J78"/>
    <mergeCell ref="E75:E78"/>
    <mergeCell ref="F75:F78"/>
    <mergeCell ref="G75:G78"/>
    <mergeCell ref="W69:W70"/>
    <mergeCell ref="C69:C78"/>
    <mergeCell ref="D69:D78"/>
    <mergeCell ref="E69:E70"/>
    <mergeCell ref="F69:F70"/>
    <mergeCell ref="G69:G70"/>
    <mergeCell ref="J73:J74"/>
    <mergeCell ref="E71:E74"/>
    <mergeCell ref="I71:I74"/>
    <mergeCell ref="Q87:U87"/>
    <mergeCell ref="H79:H82"/>
    <mergeCell ref="I79:I82"/>
    <mergeCell ref="J79:J80"/>
    <mergeCell ref="V79:V82"/>
    <mergeCell ref="W79:W82"/>
    <mergeCell ref="X79:X82"/>
    <mergeCell ref="C79:C82"/>
    <mergeCell ref="D79:D82"/>
    <mergeCell ref="E79:E82"/>
    <mergeCell ref="F79:F82"/>
    <mergeCell ref="G79:G82"/>
  </mergeCells>
  <conditionalFormatting sqref="Q89:T89">
    <cfRule type="iconSet" priority="1">
      <iconSet iconSet="3Symbols">
        <cfvo type="percent" val="0"/>
        <cfvo type="percent" val="33"/>
        <cfvo type="percent" val="67"/>
      </iconSet>
    </cfRule>
  </conditionalFormatting>
  <pageMargins left="0.70866141732283472" right="0.70866141732283472" top="0.74803149606299213" bottom="0.74803149606299213" header="0.31496062992125984" footer="0.31496062992125984"/>
  <pageSetup scale="4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AB182"/>
  <sheetViews>
    <sheetView topLeftCell="A77" zoomScale="60" zoomScaleNormal="60" workbookViewId="0">
      <selection activeCell="F93" sqref="F93"/>
    </sheetView>
  </sheetViews>
  <sheetFormatPr baseColWidth="10" defaultColWidth="9.140625" defaultRowHeight="16.5" x14ac:dyDescent="0.3"/>
  <cols>
    <col min="1" max="1" width="18.5703125" style="107" customWidth="1"/>
    <col min="2" max="2" width="17.42578125" style="107" customWidth="1"/>
    <col min="3" max="3" width="17.140625" style="107" customWidth="1"/>
    <col min="4" max="4" width="18.42578125" style="107" customWidth="1"/>
    <col min="5" max="5" width="39.5703125" style="107" customWidth="1"/>
    <col min="6" max="6" width="11" style="107" customWidth="1"/>
    <col min="7" max="7" width="24" style="107" customWidth="1"/>
    <col min="8" max="8" width="23" style="107" customWidth="1"/>
    <col min="9" max="9" width="14.5703125" style="107" customWidth="1"/>
    <col min="10" max="10" width="40.5703125" style="107" customWidth="1"/>
    <col min="11" max="11" width="8.85546875" style="107" customWidth="1"/>
    <col min="12" max="12" width="6.5703125" style="107" customWidth="1"/>
    <col min="13" max="16" width="8.5703125" style="107" bestFit="1" customWidth="1"/>
    <col min="17" max="20" width="13.7109375" style="8" customWidth="1"/>
    <col min="21" max="21" width="13.5703125" style="8" customWidth="1"/>
    <col min="22" max="25" width="10" style="8" customWidth="1"/>
    <col min="26" max="26" width="11.42578125" style="107" customWidth="1"/>
    <col min="27" max="27" width="14.28515625" style="107" customWidth="1"/>
    <col min="28" max="28" width="20.42578125" style="107" customWidth="1"/>
    <col min="29" max="16384" width="9.140625" style="107"/>
  </cols>
  <sheetData>
    <row r="1" spans="1:28" ht="29.25" customHeight="1" x14ac:dyDescent="0.3">
      <c r="A1" s="123" t="s">
        <v>0</v>
      </c>
      <c r="B1" s="935" t="s">
        <v>1</v>
      </c>
      <c r="C1" s="936"/>
      <c r="D1" s="122" t="s">
        <v>52</v>
      </c>
      <c r="E1" s="895">
        <v>2024</v>
      </c>
      <c r="F1" s="896"/>
      <c r="G1" s="896"/>
      <c r="H1" s="896"/>
      <c r="I1" s="896"/>
      <c r="J1" s="896"/>
      <c r="K1" s="896"/>
      <c r="L1" s="896"/>
      <c r="M1" s="896"/>
      <c r="N1" s="896"/>
      <c r="O1" s="896"/>
      <c r="P1" s="896"/>
      <c r="Q1" s="896"/>
      <c r="R1" s="896"/>
      <c r="S1" s="896"/>
      <c r="T1" s="896"/>
      <c r="U1" s="896"/>
      <c r="V1" s="896"/>
      <c r="W1" s="896"/>
      <c r="X1" s="896"/>
      <c r="Y1" s="896"/>
      <c r="Z1" s="896"/>
      <c r="AA1" s="896"/>
      <c r="AB1" s="896"/>
    </row>
    <row r="2" spans="1:28" ht="45.75" customHeight="1" x14ac:dyDescent="0.3">
      <c r="A2" s="121" t="s">
        <v>3</v>
      </c>
      <c r="B2" s="120" t="s">
        <v>4</v>
      </c>
      <c r="C2" s="120" t="s">
        <v>92</v>
      </c>
      <c r="D2" s="119" t="s">
        <v>6</v>
      </c>
      <c r="E2" s="118" t="s">
        <v>552</v>
      </c>
      <c r="F2" s="201" t="s">
        <v>94</v>
      </c>
      <c r="G2" s="118" t="s">
        <v>8</v>
      </c>
      <c r="H2" s="118" t="s">
        <v>9</v>
      </c>
      <c r="I2" s="117" t="s">
        <v>10</v>
      </c>
      <c r="J2" s="116" t="s">
        <v>11</v>
      </c>
      <c r="K2" s="937" t="s">
        <v>12</v>
      </c>
      <c r="L2" s="937"/>
      <c r="M2" s="115">
        <v>45352</v>
      </c>
      <c r="N2" s="115">
        <v>45444</v>
      </c>
      <c r="O2" s="115">
        <v>45536</v>
      </c>
      <c r="P2" s="114">
        <v>45627</v>
      </c>
      <c r="Q2" s="136" t="s">
        <v>13</v>
      </c>
      <c r="R2" s="136" t="s">
        <v>14</v>
      </c>
      <c r="S2" s="136" t="s">
        <v>15</v>
      </c>
      <c r="T2" s="136" t="s">
        <v>16</v>
      </c>
      <c r="U2" s="136" t="s">
        <v>17</v>
      </c>
      <c r="V2" s="136" t="s">
        <v>18</v>
      </c>
      <c r="W2" s="136" t="s">
        <v>19</v>
      </c>
      <c r="X2" s="136" t="s">
        <v>20</v>
      </c>
      <c r="Y2" s="136" t="s">
        <v>21</v>
      </c>
      <c r="Z2" s="113" t="s">
        <v>54</v>
      </c>
      <c r="AA2" s="112" t="s">
        <v>23</v>
      </c>
      <c r="AB2" s="111" t="s">
        <v>24</v>
      </c>
    </row>
    <row r="3" spans="1:28" ht="30" customHeight="1" x14ac:dyDescent="0.3">
      <c r="A3" s="938" t="s">
        <v>25</v>
      </c>
      <c r="B3" s="941" t="s">
        <v>285</v>
      </c>
      <c r="C3" s="573" t="s">
        <v>286</v>
      </c>
      <c r="D3" s="902" t="s">
        <v>287</v>
      </c>
      <c r="E3" s="573" t="s">
        <v>288</v>
      </c>
      <c r="F3" s="925">
        <v>104</v>
      </c>
      <c r="G3" s="573" t="s">
        <v>289</v>
      </c>
      <c r="H3" s="942" t="s">
        <v>290</v>
      </c>
      <c r="I3" s="926">
        <f>X3</f>
        <v>0</v>
      </c>
      <c r="J3" s="584" t="s">
        <v>291</v>
      </c>
      <c r="K3" s="142">
        <v>0.15</v>
      </c>
      <c r="L3" s="110" t="s">
        <v>30</v>
      </c>
      <c r="M3" s="109">
        <v>1</v>
      </c>
      <c r="N3" s="109">
        <v>1</v>
      </c>
      <c r="O3" s="109">
        <v>1</v>
      </c>
      <c r="P3" s="108">
        <v>1</v>
      </c>
      <c r="Q3" s="6">
        <f>+SUM(M3:M3)*K3</f>
        <v>0.15</v>
      </c>
      <c r="R3" s="6">
        <f>+SUM(N3:N3)*K3</f>
        <v>0.15</v>
      </c>
      <c r="S3" s="6">
        <f>+SUM(O3:O3)*K3</f>
        <v>0.15</v>
      </c>
      <c r="T3" s="6">
        <f>+SUM(P3:P3)*K3</f>
        <v>0.15</v>
      </c>
      <c r="U3" s="137">
        <f>+MAX(Q3:T3)</f>
        <v>0.15</v>
      </c>
      <c r="V3" s="378">
        <f>+Q4+Q6+Q8+Q10+Q12</f>
        <v>0</v>
      </c>
      <c r="W3" s="378">
        <f>+R4+R6+R8+R10+R12</f>
        <v>0</v>
      </c>
      <c r="X3" s="378">
        <f>+S4+S6+S8+S10+S12</f>
        <v>0</v>
      </c>
      <c r="Y3" s="378">
        <f>+T4+T6+T8+T10+T12</f>
        <v>0</v>
      </c>
      <c r="Z3" s="470" t="s">
        <v>292</v>
      </c>
      <c r="AA3" s="470" t="s">
        <v>293</v>
      </c>
      <c r="AB3" s="897" t="s">
        <v>294</v>
      </c>
    </row>
    <row r="4" spans="1:28" ht="63" customHeight="1" x14ac:dyDescent="0.3">
      <c r="A4" s="939"/>
      <c r="B4" s="941"/>
      <c r="C4" s="573"/>
      <c r="D4" s="902"/>
      <c r="E4" s="573"/>
      <c r="F4" s="904"/>
      <c r="G4" s="573"/>
      <c r="H4" s="942"/>
      <c r="I4" s="927"/>
      <c r="J4" s="584"/>
      <c r="K4" s="173">
        <v>0.15</v>
      </c>
      <c r="L4" s="183" t="s">
        <v>33</v>
      </c>
      <c r="M4" s="45">
        <v>0</v>
      </c>
      <c r="N4" s="45">
        <v>0</v>
      </c>
      <c r="O4" s="45">
        <v>0</v>
      </c>
      <c r="P4" s="101">
        <v>0</v>
      </c>
      <c r="Q4" s="153">
        <f>+SUM(M4:M4)*K4</f>
        <v>0</v>
      </c>
      <c r="R4" s="153">
        <f t="shared" ref="R4:R67" si="0">+SUM(N4:N4)*K4</f>
        <v>0</v>
      </c>
      <c r="S4" s="153">
        <f t="shared" ref="S4:S67" si="1">+SUM(O4:O4)*K4</f>
        <v>0</v>
      </c>
      <c r="T4" s="153">
        <f t="shared" ref="T4:T67" si="2">+SUM(P4:P4)*K4</f>
        <v>0</v>
      </c>
      <c r="U4" s="154">
        <f t="shared" ref="U4:U67" si="3">+MAX(Q4:T4)</f>
        <v>0</v>
      </c>
      <c r="V4" s="358"/>
      <c r="W4" s="358"/>
      <c r="X4" s="358"/>
      <c r="Y4" s="358"/>
      <c r="Z4" s="361"/>
      <c r="AA4" s="361"/>
      <c r="AB4" s="898"/>
    </row>
    <row r="5" spans="1:28" ht="32.25" customHeight="1" x14ac:dyDescent="0.3">
      <c r="A5" s="939"/>
      <c r="B5" s="941"/>
      <c r="C5" s="573"/>
      <c r="D5" s="902"/>
      <c r="E5" s="573"/>
      <c r="F5" s="904"/>
      <c r="G5" s="573"/>
      <c r="H5" s="573" t="s">
        <v>295</v>
      </c>
      <c r="I5" s="927"/>
      <c r="J5" s="584" t="s">
        <v>296</v>
      </c>
      <c r="K5" s="142">
        <v>0.15</v>
      </c>
      <c r="L5" s="110" t="s">
        <v>30</v>
      </c>
      <c r="M5" s="109">
        <v>0.05</v>
      </c>
      <c r="N5" s="109">
        <v>0.25</v>
      </c>
      <c r="O5" s="109">
        <v>0.45</v>
      </c>
      <c r="P5" s="108">
        <v>1</v>
      </c>
      <c r="Q5" s="6">
        <f t="shared" ref="Q5:Q68" si="4">+SUM(M5:M5)*K5</f>
        <v>7.4999999999999997E-3</v>
      </c>
      <c r="R5" s="6">
        <f t="shared" si="0"/>
        <v>3.7499999999999999E-2</v>
      </c>
      <c r="S5" s="6">
        <f t="shared" si="1"/>
        <v>6.7500000000000004E-2</v>
      </c>
      <c r="T5" s="6">
        <f t="shared" si="2"/>
        <v>0.15</v>
      </c>
      <c r="U5" s="137">
        <f t="shared" si="3"/>
        <v>0.15</v>
      </c>
      <c r="V5" s="358"/>
      <c r="W5" s="358"/>
      <c r="X5" s="358"/>
      <c r="Y5" s="358"/>
      <c r="Z5" s="361"/>
      <c r="AA5" s="361"/>
      <c r="AB5" s="898"/>
    </row>
    <row r="6" spans="1:28" ht="32.25" customHeight="1" x14ac:dyDescent="0.3">
      <c r="A6" s="939"/>
      <c r="B6" s="941"/>
      <c r="C6" s="573"/>
      <c r="D6" s="902"/>
      <c r="E6" s="573"/>
      <c r="F6" s="904"/>
      <c r="G6" s="573"/>
      <c r="H6" s="573"/>
      <c r="I6" s="927"/>
      <c r="J6" s="584"/>
      <c r="K6" s="173">
        <v>0.15</v>
      </c>
      <c r="L6" s="183" t="s">
        <v>33</v>
      </c>
      <c r="M6" s="45">
        <v>0</v>
      </c>
      <c r="N6" s="45">
        <v>0</v>
      </c>
      <c r="O6" s="45">
        <v>0</v>
      </c>
      <c r="P6" s="101">
        <v>0</v>
      </c>
      <c r="Q6" s="153">
        <f t="shared" si="4"/>
        <v>0</v>
      </c>
      <c r="R6" s="153">
        <f t="shared" si="0"/>
        <v>0</v>
      </c>
      <c r="S6" s="153">
        <f t="shared" si="1"/>
        <v>0</v>
      </c>
      <c r="T6" s="153">
        <f t="shared" si="2"/>
        <v>0</v>
      </c>
      <c r="U6" s="154">
        <f t="shared" si="3"/>
        <v>0</v>
      </c>
      <c r="V6" s="358"/>
      <c r="W6" s="358"/>
      <c r="X6" s="358"/>
      <c r="Y6" s="358"/>
      <c r="Z6" s="361"/>
      <c r="AA6" s="361"/>
      <c r="AB6" s="898"/>
    </row>
    <row r="7" spans="1:28" ht="32.25" customHeight="1" x14ac:dyDescent="0.3">
      <c r="A7" s="939"/>
      <c r="B7" s="941"/>
      <c r="C7" s="573"/>
      <c r="D7" s="902"/>
      <c r="E7" s="573"/>
      <c r="F7" s="904"/>
      <c r="G7" s="573"/>
      <c r="H7" s="573" t="s">
        <v>297</v>
      </c>
      <c r="I7" s="927"/>
      <c r="J7" s="584" t="s">
        <v>298</v>
      </c>
      <c r="K7" s="142">
        <v>0.4</v>
      </c>
      <c r="L7" s="110" t="s">
        <v>30</v>
      </c>
      <c r="M7" s="109">
        <v>0.03</v>
      </c>
      <c r="N7" s="109">
        <v>0.27</v>
      </c>
      <c r="O7" s="109">
        <v>0.45</v>
      </c>
      <c r="P7" s="108">
        <v>1</v>
      </c>
      <c r="Q7" s="6">
        <f t="shared" si="4"/>
        <v>1.2E-2</v>
      </c>
      <c r="R7" s="6">
        <f t="shared" si="0"/>
        <v>0.10800000000000001</v>
      </c>
      <c r="S7" s="6">
        <f t="shared" si="1"/>
        <v>0.18000000000000002</v>
      </c>
      <c r="T7" s="6">
        <f t="shared" si="2"/>
        <v>0.4</v>
      </c>
      <c r="U7" s="137">
        <f t="shared" si="3"/>
        <v>0.4</v>
      </c>
      <c r="V7" s="358"/>
      <c r="W7" s="358"/>
      <c r="X7" s="358"/>
      <c r="Y7" s="358"/>
      <c r="Z7" s="361"/>
      <c r="AA7" s="361"/>
      <c r="AB7" s="898"/>
    </row>
    <row r="8" spans="1:28" ht="32.25" customHeight="1" x14ac:dyDescent="0.3">
      <c r="A8" s="939"/>
      <c r="B8" s="941"/>
      <c r="C8" s="573"/>
      <c r="D8" s="902"/>
      <c r="E8" s="573"/>
      <c r="F8" s="904"/>
      <c r="G8" s="573"/>
      <c r="H8" s="573"/>
      <c r="I8" s="927"/>
      <c r="J8" s="584"/>
      <c r="K8" s="173">
        <v>0.4</v>
      </c>
      <c r="L8" s="183" t="s">
        <v>33</v>
      </c>
      <c r="M8" s="45">
        <v>0</v>
      </c>
      <c r="N8" s="45">
        <v>0</v>
      </c>
      <c r="O8" s="45">
        <v>0</v>
      </c>
      <c r="P8" s="101">
        <v>0</v>
      </c>
      <c r="Q8" s="153">
        <f t="shared" si="4"/>
        <v>0</v>
      </c>
      <c r="R8" s="153">
        <f t="shared" si="0"/>
        <v>0</v>
      </c>
      <c r="S8" s="153">
        <f t="shared" si="1"/>
        <v>0</v>
      </c>
      <c r="T8" s="153">
        <f t="shared" si="2"/>
        <v>0</v>
      </c>
      <c r="U8" s="154">
        <f t="shared" si="3"/>
        <v>0</v>
      </c>
      <c r="V8" s="358"/>
      <c r="W8" s="358"/>
      <c r="X8" s="358"/>
      <c r="Y8" s="358"/>
      <c r="Z8" s="361"/>
      <c r="AA8" s="361"/>
      <c r="AB8" s="898"/>
    </row>
    <row r="9" spans="1:28" ht="32.25" customHeight="1" x14ac:dyDescent="0.3">
      <c r="A9" s="939"/>
      <c r="B9" s="941"/>
      <c r="C9" s="573"/>
      <c r="D9" s="902"/>
      <c r="E9" s="573"/>
      <c r="F9" s="904"/>
      <c r="G9" s="573"/>
      <c r="H9" s="573" t="s">
        <v>299</v>
      </c>
      <c r="I9" s="927"/>
      <c r="J9" s="584" t="s">
        <v>300</v>
      </c>
      <c r="K9" s="142">
        <v>0.15</v>
      </c>
      <c r="L9" s="110" t="s">
        <v>30</v>
      </c>
      <c r="M9" s="109">
        <v>0</v>
      </c>
      <c r="N9" s="109">
        <v>0</v>
      </c>
      <c r="O9" s="109">
        <v>0.5</v>
      </c>
      <c r="P9" s="108">
        <v>1</v>
      </c>
      <c r="Q9" s="6">
        <f t="shared" si="4"/>
        <v>0</v>
      </c>
      <c r="R9" s="6">
        <f t="shared" si="0"/>
        <v>0</v>
      </c>
      <c r="S9" s="6">
        <f t="shared" si="1"/>
        <v>7.4999999999999997E-2</v>
      </c>
      <c r="T9" s="6">
        <f t="shared" si="2"/>
        <v>0.15</v>
      </c>
      <c r="U9" s="137">
        <f t="shared" si="3"/>
        <v>0.15</v>
      </c>
      <c r="V9" s="358"/>
      <c r="W9" s="358"/>
      <c r="X9" s="358"/>
      <c r="Y9" s="358"/>
      <c r="Z9" s="361"/>
      <c r="AA9" s="361"/>
      <c r="AB9" s="898"/>
    </row>
    <row r="10" spans="1:28" ht="32.25" customHeight="1" x14ac:dyDescent="0.3">
      <c r="A10" s="939"/>
      <c r="B10" s="941"/>
      <c r="C10" s="573"/>
      <c r="D10" s="902"/>
      <c r="E10" s="573"/>
      <c r="F10" s="904"/>
      <c r="G10" s="573"/>
      <c r="H10" s="573"/>
      <c r="I10" s="927"/>
      <c r="J10" s="584"/>
      <c r="K10" s="173">
        <v>0.15</v>
      </c>
      <c r="L10" s="183" t="s">
        <v>33</v>
      </c>
      <c r="M10" s="45">
        <v>0</v>
      </c>
      <c r="N10" s="45">
        <v>0</v>
      </c>
      <c r="O10" s="45">
        <v>0</v>
      </c>
      <c r="P10" s="101">
        <v>0</v>
      </c>
      <c r="Q10" s="153">
        <f t="shared" si="4"/>
        <v>0</v>
      </c>
      <c r="R10" s="153">
        <f t="shared" si="0"/>
        <v>0</v>
      </c>
      <c r="S10" s="153">
        <f t="shared" si="1"/>
        <v>0</v>
      </c>
      <c r="T10" s="153">
        <f t="shared" si="2"/>
        <v>0</v>
      </c>
      <c r="U10" s="154">
        <f t="shared" si="3"/>
        <v>0</v>
      </c>
      <c r="V10" s="358"/>
      <c r="W10" s="358"/>
      <c r="X10" s="358"/>
      <c r="Y10" s="358"/>
      <c r="Z10" s="361"/>
      <c r="AA10" s="361"/>
      <c r="AB10" s="898"/>
    </row>
    <row r="11" spans="1:28" ht="32.25" customHeight="1" x14ac:dyDescent="0.3">
      <c r="A11" s="939"/>
      <c r="B11" s="941"/>
      <c r="C11" s="573"/>
      <c r="D11" s="902"/>
      <c r="E11" s="573"/>
      <c r="F11" s="904"/>
      <c r="G11" s="573"/>
      <c r="H11" s="573" t="s">
        <v>301</v>
      </c>
      <c r="I11" s="927"/>
      <c r="J11" s="890" t="s">
        <v>302</v>
      </c>
      <c r="K11" s="142">
        <v>0.15</v>
      </c>
      <c r="L11" s="110" t="s">
        <v>30</v>
      </c>
      <c r="M11" s="109">
        <v>0</v>
      </c>
      <c r="N11" s="109">
        <v>0</v>
      </c>
      <c r="O11" s="109">
        <v>0</v>
      </c>
      <c r="P11" s="108">
        <v>1</v>
      </c>
      <c r="Q11" s="6">
        <f t="shared" si="4"/>
        <v>0</v>
      </c>
      <c r="R11" s="6">
        <f t="shared" si="0"/>
        <v>0</v>
      </c>
      <c r="S11" s="6">
        <f t="shared" si="1"/>
        <v>0</v>
      </c>
      <c r="T11" s="6">
        <f t="shared" si="2"/>
        <v>0.15</v>
      </c>
      <c r="U11" s="137">
        <f t="shared" si="3"/>
        <v>0.15</v>
      </c>
      <c r="V11" s="358"/>
      <c r="W11" s="358"/>
      <c r="X11" s="358"/>
      <c r="Y11" s="358"/>
      <c r="Z11" s="361"/>
      <c r="AA11" s="361"/>
      <c r="AB11" s="898"/>
    </row>
    <row r="12" spans="1:28" ht="32.25" customHeight="1" x14ac:dyDescent="0.3">
      <c r="A12" s="939"/>
      <c r="B12" s="941"/>
      <c r="C12" s="573"/>
      <c r="D12" s="902"/>
      <c r="E12" s="573"/>
      <c r="F12" s="905"/>
      <c r="G12" s="573"/>
      <c r="H12" s="573"/>
      <c r="I12" s="928"/>
      <c r="J12" s="890"/>
      <c r="K12" s="173">
        <v>0.15</v>
      </c>
      <c r="L12" s="183" t="s">
        <v>33</v>
      </c>
      <c r="M12" s="45">
        <v>0</v>
      </c>
      <c r="N12" s="45">
        <v>0</v>
      </c>
      <c r="O12" s="45">
        <v>0</v>
      </c>
      <c r="P12" s="101">
        <v>0</v>
      </c>
      <c r="Q12" s="153">
        <f t="shared" si="4"/>
        <v>0</v>
      </c>
      <c r="R12" s="153">
        <f t="shared" si="0"/>
        <v>0</v>
      </c>
      <c r="S12" s="153">
        <f t="shared" si="1"/>
        <v>0</v>
      </c>
      <c r="T12" s="153">
        <f t="shared" si="2"/>
        <v>0</v>
      </c>
      <c r="U12" s="154">
        <f t="shared" si="3"/>
        <v>0</v>
      </c>
      <c r="V12" s="359"/>
      <c r="W12" s="359"/>
      <c r="X12" s="359"/>
      <c r="Y12" s="359"/>
      <c r="Z12" s="362"/>
      <c r="AA12" s="362"/>
      <c r="AB12" s="898"/>
    </row>
    <row r="13" spans="1:28" ht="32.25" customHeight="1" x14ac:dyDescent="0.3">
      <c r="A13" s="939"/>
      <c r="B13" s="941"/>
      <c r="C13" s="573"/>
      <c r="D13" s="923" t="s">
        <v>303</v>
      </c>
      <c r="E13" s="584" t="s">
        <v>304</v>
      </c>
      <c r="F13" s="903">
        <v>105</v>
      </c>
      <c r="G13" s="584" t="s">
        <v>305</v>
      </c>
      <c r="H13" s="584" t="s">
        <v>306</v>
      </c>
      <c r="I13" s="943">
        <f>X13</f>
        <v>0</v>
      </c>
      <c r="J13" s="924" t="s">
        <v>307</v>
      </c>
      <c r="K13" s="142">
        <v>0.2</v>
      </c>
      <c r="L13" s="110" t="s">
        <v>30</v>
      </c>
      <c r="M13" s="109">
        <v>1</v>
      </c>
      <c r="N13" s="109">
        <v>1</v>
      </c>
      <c r="O13" s="109">
        <v>1</v>
      </c>
      <c r="P13" s="108">
        <v>1</v>
      </c>
      <c r="Q13" s="6">
        <f t="shared" si="4"/>
        <v>0.2</v>
      </c>
      <c r="R13" s="6">
        <f t="shared" si="0"/>
        <v>0.2</v>
      </c>
      <c r="S13" s="6">
        <f t="shared" si="1"/>
        <v>0.2</v>
      </c>
      <c r="T13" s="6">
        <f t="shared" si="2"/>
        <v>0.2</v>
      </c>
      <c r="U13" s="137">
        <f t="shared" si="3"/>
        <v>0.2</v>
      </c>
      <c r="V13" s="378">
        <f>+Q14+Q16+Q18</f>
        <v>0</v>
      </c>
      <c r="W13" s="378">
        <f>+R14+R16+R18</f>
        <v>0</v>
      </c>
      <c r="X13" s="378">
        <f>+S14+S16+S18</f>
        <v>0</v>
      </c>
      <c r="Y13" s="378">
        <f>+T14+T16+T18</f>
        <v>0</v>
      </c>
      <c r="Z13" s="360" t="s">
        <v>308</v>
      </c>
      <c r="AA13" s="360" t="s">
        <v>309</v>
      </c>
      <c r="AB13" s="898"/>
    </row>
    <row r="14" spans="1:28" ht="32.25" customHeight="1" x14ac:dyDescent="0.3">
      <c r="A14" s="939"/>
      <c r="B14" s="941"/>
      <c r="C14" s="573"/>
      <c r="D14" s="923"/>
      <c r="E14" s="584"/>
      <c r="F14" s="904"/>
      <c r="G14" s="584"/>
      <c r="H14" s="584"/>
      <c r="I14" s="573"/>
      <c r="J14" s="924"/>
      <c r="K14" s="173">
        <v>0.2</v>
      </c>
      <c r="L14" s="183" t="s">
        <v>33</v>
      </c>
      <c r="M14" s="45">
        <v>0</v>
      </c>
      <c r="N14" s="45">
        <v>0</v>
      </c>
      <c r="O14" s="45">
        <v>0</v>
      </c>
      <c r="P14" s="101">
        <v>0</v>
      </c>
      <c r="Q14" s="153">
        <f t="shared" si="4"/>
        <v>0</v>
      </c>
      <c r="R14" s="153">
        <f t="shared" si="0"/>
        <v>0</v>
      </c>
      <c r="S14" s="153">
        <f t="shared" si="1"/>
        <v>0</v>
      </c>
      <c r="T14" s="153">
        <f t="shared" si="2"/>
        <v>0</v>
      </c>
      <c r="U14" s="154">
        <f t="shared" si="3"/>
        <v>0</v>
      </c>
      <c r="V14" s="358"/>
      <c r="W14" s="358"/>
      <c r="X14" s="358"/>
      <c r="Y14" s="358"/>
      <c r="Z14" s="361"/>
      <c r="AA14" s="361"/>
      <c r="AB14" s="898"/>
    </row>
    <row r="15" spans="1:28" ht="32.25" customHeight="1" x14ac:dyDescent="0.3">
      <c r="A15" s="939"/>
      <c r="B15" s="941"/>
      <c r="C15" s="573"/>
      <c r="D15" s="923"/>
      <c r="E15" s="584"/>
      <c r="F15" s="904"/>
      <c r="G15" s="584"/>
      <c r="H15" s="584"/>
      <c r="I15" s="573"/>
      <c r="J15" s="924" t="s">
        <v>310</v>
      </c>
      <c r="K15" s="142">
        <v>0.7</v>
      </c>
      <c r="L15" s="110" t="s">
        <v>30</v>
      </c>
      <c r="M15" s="109">
        <v>0.1</v>
      </c>
      <c r="N15" s="109">
        <v>0.4</v>
      </c>
      <c r="O15" s="109">
        <v>0.8</v>
      </c>
      <c r="P15" s="108">
        <v>1</v>
      </c>
      <c r="Q15" s="6">
        <f t="shared" si="4"/>
        <v>6.9999999999999993E-2</v>
      </c>
      <c r="R15" s="6">
        <f t="shared" si="0"/>
        <v>0.27999999999999997</v>
      </c>
      <c r="S15" s="6">
        <f t="shared" si="1"/>
        <v>0.55999999999999994</v>
      </c>
      <c r="T15" s="6">
        <f t="shared" si="2"/>
        <v>0.7</v>
      </c>
      <c r="U15" s="137">
        <f t="shared" si="3"/>
        <v>0.7</v>
      </c>
      <c r="V15" s="358"/>
      <c r="W15" s="358"/>
      <c r="X15" s="358"/>
      <c r="Y15" s="358"/>
      <c r="Z15" s="361"/>
      <c r="AA15" s="361"/>
      <c r="AB15" s="898"/>
    </row>
    <row r="16" spans="1:28" ht="32.25" customHeight="1" x14ac:dyDescent="0.3">
      <c r="A16" s="939"/>
      <c r="B16" s="941"/>
      <c r="C16" s="573"/>
      <c r="D16" s="923"/>
      <c r="E16" s="584"/>
      <c r="F16" s="904"/>
      <c r="G16" s="584"/>
      <c r="H16" s="584"/>
      <c r="I16" s="573"/>
      <c r="J16" s="924"/>
      <c r="K16" s="173">
        <v>0.7</v>
      </c>
      <c r="L16" s="183" t="s">
        <v>33</v>
      </c>
      <c r="M16" s="45">
        <v>0</v>
      </c>
      <c r="N16" s="45">
        <v>0</v>
      </c>
      <c r="O16" s="45">
        <v>0</v>
      </c>
      <c r="P16" s="101">
        <v>0</v>
      </c>
      <c r="Q16" s="153">
        <f t="shared" si="4"/>
        <v>0</v>
      </c>
      <c r="R16" s="153">
        <f t="shared" si="0"/>
        <v>0</v>
      </c>
      <c r="S16" s="153">
        <f t="shared" si="1"/>
        <v>0</v>
      </c>
      <c r="T16" s="153">
        <f t="shared" si="2"/>
        <v>0</v>
      </c>
      <c r="U16" s="154">
        <f t="shared" si="3"/>
        <v>0</v>
      </c>
      <c r="V16" s="358"/>
      <c r="W16" s="358"/>
      <c r="X16" s="358"/>
      <c r="Y16" s="358"/>
      <c r="Z16" s="361"/>
      <c r="AA16" s="361"/>
      <c r="AB16" s="898"/>
    </row>
    <row r="17" spans="1:28" ht="32.25" customHeight="1" x14ac:dyDescent="0.3">
      <c r="A17" s="939"/>
      <c r="B17" s="941"/>
      <c r="C17" s="573"/>
      <c r="D17" s="923"/>
      <c r="E17" s="584"/>
      <c r="F17" s="904"/>
      <c r="G17" s="584"/>
      <c r="H17" s="584"/>
      <c r="I17" s="573"/>
      <c r="J17" s="924" t="s">
        <v>311</v>
      </c>
      <c r="K17" s="142">
        <v>0.1</v>
      </c>
      <c r="L17" s="110" t="s">
        <v>30</v>
      </c>
      <c r="M17" s="109">
        <v>0.25</v>
      </c>
      <c r="N17" s="109">
        <v>0.5</v>
      </c>
      <c r="O17" s="109">
        <v>0.75</v>
      </c>
      <c r="P17" s="108">
        <v>1</v>
      </c>
      <c r="Q17" s="6">
        <f t="shared" si="4"/>
        <v>2.5000000000000001E-2</v>
      </c>
      <c r="R17" s="6">
        <f t="shared" si="0"/>
        <v>0.05</v>
      </c>
      <c r="S17" s="6">
        <f t="shared" si="1"/>
        <v>7.5000000000000011E-2</v>
      </c>
      <c r="T17" s="6">
        <f t="shared" si="2"/>
        <v>0.1</v>
      </c>
      <c r="U17" s="137">
        <f t="shared" si="3"/>
        <v>0.1</v>
      </c>
      <c r="V17" s="358"/>
      <c r="W17" s="358"/>
      <c r="X17" s="358"/>
      <c r="Y17" s="358"/>
      <c r="Z17" s="361"/>
      <c r="AA17" s="361"/>
      <c r="AB17" s="898"/>
    </row>
    <row r="18" spans="1:28" ht="32.25" customHeight="1" x14ac:dyDescent="0.3">
      <c r="A18" s="939"/>
      <c r="B18" s="941"/>
      <c r="C18" s="573"/>
      <c r="D18" s="923"/>
      <c r="E18" s="584"/>
      <c r="F18" s="905"/>
      <c r="G18" s="584"/>
      <c r="H18" s="584"/>
      <c r="I18" s="573"/>
      <c r="J18" s="924"/>
      <c r="K18" s="173">
        <v>0.1</v>
      </c>
      <c r="L18" s="183" t="s">
        <v>33</v>
      </c>
      <c r="M18" s="45">
        <v>0</v>
      </c>
      <c r="N18" s="45">
        <v>0</v>
      </c>
      <c r="O18" s="45">
        <v>0</v>
      </c>
      <c r="P18" s="101">
        <v>0</v>
      </c>
      <c r="Q18" s="153">
        <f t="shared" si="4"/>
        <v>0</v>
      </c>
      <c r="R18" s="153">
        <f t="shared" si="0"/>
        <v>0</v>
      </c>
      <c r="S18" s="153">
        <f t="shared" si="1"/>
        <v>0</v>
      </c>
      <c r="T18" s="153">
        <f t="shared" si="2"/>
        <v>0</v>
      </c>
      <c r="U18" s="154">
        <f t="shared" si="3"/>
        <v>0</v>
      </c>
      <c r="V18" s="359"/>
      <c r="W18" s="359"/>
      <c r="X18" s="359"/>
      <c r="Y18" s="359"/>
      <c r="Z18" s="361"/>
      <c r="AA18" s="361"/>
      <c r="AB18" s="898"/>
    </row>
    <row r="19" spans="1:28" ht="32.25" customHeight="1" x14ac:dyDescent="0.3">
      <c r="A19" s="939"/>
      <c r="B19" s="941"/>
      <c r="C19" s="573"/>
      <c r="D19" s="929" t="s">
        <v>312</v>
      </c>
      <c r="E19" s="573" t="s">
        <v>313</v>
      </c>
      <c r="F19" s="903">
        <v>106</v>
      </c>
      <c r="G19" s="573" t="s">
        <v>314</v>
      </c>
      <c r="H19" s="573" t="s">
        <v>315</v>
      </c>
      <c r="I19" s="932">
        <f>X19</f>
        <v>0</v>
      </c>
      <c r="J19" s="573" t="s">
        <v>316</v>
      </c>
      <c r="K19" s="142">
        <v>0.5</v>
      </c>
      <c r="L19" s="110" t="s">
        <v>30</v>
      </c>
      <c r="M19" s="109">
        <v>0</v>
      </c>
      <c r="N19" s="109">
        <v>0.2</v>
      </c>
      <c r="O19" s="109">
        <v>0.2</v>
      </c>
      <c r="P19" s="108">
        <v>1</v>
      </c>
      <c r="Q19" s="6">
        <f t="shared" si="4"/>
        <v>0</v>
      </c>
      <c r="R19" s="6">
        <f t="shared" si="0"/>
        <v>0.1</v>
      </c>
      <c r="S19" s="6">
        <f t="shared" si="1"/>
        <v>0.1</v>
      </c>
      <c r="T19" s="6">
        <f t="shared" si="2"/>
        <v>0.5</v>
      </c>
      <c r="U19" s="137">
        <f t="shared" si="3"/>
        <v>0.5</v>
      </c>
      <c r="V19" s="378">
        <f>+Q20+Q22</f>
        <v>0</v>
      </c>
      <c r="W19" s="378">
        <f>+R20+R22</f>
        <v>0</v>
      </c>
      <c r="X19" s="378">
        <f>+S20+S22</f>
        <v>0</v>
      </c>
      <c r="Y19" s="378">
        <f>+T20+T22</f>
        <v>0</v>
      </c>
      <c r="Z19" s="361"/>
      <c r="AA19" s="361"/>
      <c r="AB19" s="898"/>
    </row>
    <row r="20" spans="1:28" ht="32.25" customHeight="1" x14ac:dyDescent="0.3">
      <c r="A20" s="939"/>
      <c r="B20" s="941"/>
      <c r="C20" s="573"/>
      <c r="D20" s="930"/>
      <c r="E20" s="573"/>
      <c r="F20" s="904"/>
      <c r="G20" s="573"/>
      <c r="H20" s="573"/>
      <c r="I20" s="933"/>
      <c r="J20" s="573"/>
      <c r="K20" s="173">
        <v>0.5</v>
      </c>
      <c r="L20" s="183" t="s">
        <v>33</v>
      </c>
      <c r="M20" s="45">
        <v>0</v>
      </c>
      <c r="N20" s="45">
        <v>0</v>
      </c>
      <c r="O20" s="45">
        <v>0</v>
      </c>
      <c r="P20" s="101">
        <v>0</v>
      </c>
      <c r="Q20" s="153">
        <f t="shared" si="4"/>
        <v>0</v>
      </c>
      <c r="R20" s="153">
        <f t="shared" si="0"/>
        <v>0</v>
      </c>
      <c r="S20" s="153">
        <f t="shared" si="1"/>
        <v>0</v>
      </c>
      <c r="T20" s="153">
        <f t="shared" si="2"/>
        <v>0</v>
      </c>
      <c r="U20" s="154">
        <f t="shared" si="3"/>
        <v>0</v>
      </c>
      <c r="V20" s="358"/>
      <c r="W20" s="358"/>
      <c r="X20" s="358"/>
      <c r="Y20" s="358"/>
      <c r="Z20" s="361"/>
      <c r="AA20" s="361"/>
      <c r="AB20" s="898"/>
    </row>
    <row r="21" spans="1:28" ht="32.25" customHeight="1" x14ac:dyDescent="0.3">
      <c r="A21" s="939"/>
      <c r="B21" s="941"/>
      <c r="C21" s="573"/>
      <c r="D21" s="930"/>
      <c r="E21" s="573" t="s">
        <v>317</v>
      </c>
      <c r="F21" s="904"/>
      <c r="G21" s="573" t="s">
        <v>318</v>
      </c>
      <c r="H21" s="573" t="s">
        <v>318</v>
      </c>
      <c r="I21" s="933"/>
      <c r="J21" s="573" t="s">
        <v>319</v>
      </c>
      <c r="K21" s="142">
        <v>0.5</v>
      </c>
      <c r="L21" s="110" t="s">
        <v>30</v>
      </c>
      <c r="M21" s="109">
        <v>0</v>
      </c>
      <c r="N21" s="109">
        <v>0.2</v>
      </c>
      <c r="O21" s="109">
        <v>0.4</v>
      </c>
      <c r="P21" s="108">
        <v>1</v>
      </c>
      <c r="Q21" s="6">
        <f t="shared" si="4"/>
        <v>0</v>
      </c>
      <c r="R21" s="6">
        <f t="shared" si="0"/>
        <v>0.1</v>
      </c>
      <c r="S21" s="6">
        <f t="shared" si="1"/>
        <v>0.2</v>
      </c>
      <c r="T21" s="6">
        <f t="shared" si="2"/>
        <v>0.5</v>
      </c>
      <c r="U21" s="137">
        <f t="shared" si="3"/>
        <v>0.5</v>
      </c>
      <c r="V21" s="358"/>
      <c r="W21" s="358"/>
      <c r="X21" s="358"/>
      <c r="Y21" s="358"/>
      <c r="Z21" s="361"/>
      <c r="AA21" s="361"/>
      <c r="AB21" s="898"/>
    </row>
    <row r="22" spans="1:28" ht="32.25" customHeight="1" x14ac:dyDescent="0.3">
      <c r="A22" s="939"/>
      <c r="B22" s="941"/>
      <c r="C22" s="573"/>
      <c r="D22" s="931"/>
      <c r="E22" s="573"/>
      <c r="F22" s="905"/>
      <c r="G22" s="573"/>
      <c r="H22" s="573"/>
      <c r="I22" s="934"/>
      <c r="J22" s="573"/>
      <c r="K22" s="173">
        <v>0.5</v>
      </c>
      <c r="L22" s="183" t="s">
        <v>33</v>
      </c>
      <c r="M22" s="45">
        <v>0</v>
      </c>
      <c r="N22" s="45">
        <v>0</v>
      </c>
      <c r="O22" s="45">
        <v>0</v>
      </c>
      <c r="P22" s="101">
        <v>0</v>
      </c>
      <c r="Q22" s="153">
        <f t="shared" si="4"/>
        <v>0</v>
      </c>
      <c r="R22" s="153">
        <f t="shared" si="0"/>
        <v>0</v>
      </c>
      <c r="S22" s="153">
        <f t="shared" si="1"/>
        <v>0</v>
      </c>
      <c r="T22" s="153">
        <f t="shared" si="2"/>
        <v>0</v>
      </c>
      <c r="U22" s="154">
        <f t="shared" si="3"/>
        <v>0</v>
      </c>
      <c r="V22" s="359"/>
      <c r="W22" s="359"/>
      <c r="X22" s="359"/>
      <c r="Y22" s="359"/>
      <c r="Z22" s="361"/>
      <c r="AA22" s="361"/>
      <c r="AB22" s="898"/>
    </row>
    <row r="23" spans="1:28" ht="32.25" customHeight="1" x14ac:dyDescent="0.3">
      <c r="A23" s="939"/>
      <c r="B23" s="941"/>
      <c r="C23" s="573"/>
      <c r="D23" s="923" t="s">
        <v>320</v>
      </c>
      <c r="E23" s="584" t="s">
        <v>321</v>
      </c>
      <c r="F23" s="903">
        <v>107</v>
      </c>
      <c r="G23" s="584" t="s">
        <v>322</v>
      </c>
      <c r="H23" s="891" t="s">
        <v>323</v>
      </c>
      <c r="I23" s="892">
        <f>X23</f>
        <v>0</v>
      </c>
      <c r="J23" s="924" t="s">
        <v>324</v>
      </c>
      <c r="K23" s="142">
        <v>0.4</v>
      </c>
      <c r="L23" s="110" t="s">
        <v>30</v>
      </c>
      <c r="M23" s="109">
        <v>0.1</v>
      </c>
      <c r="N23" s="109">
        <v>0.3</v>
      </c>
      <c r="O23" s="109">
        <v>0.5</v>
      </c>
      <c r="P23" s="108">
        <v>1</v>
      </c>
      <c r="Q23" s="6">
        <f t="shared" si="4"/>
        <v>4.0000000000000008E-2</v>
      </c>
      <c r="R23" s="6">
        <f t="shared" si="0"/>
        <v>0.12</v>
      </c>
      <c r="S23" s="6">
        <f t="shared" si="1"/>
        <v>0.2</v>
      </c>
      <c r="T23" s="6">
        <f t="shared" si="2"/>
        <v>0.4</v>
      </c>
      <c r="U23" s="137">
        <f t="shared" si="3"/>
        <v>0.4</v>
      </c>
      <c r="V23" s="378">
        <f>+Q24+Q26+Q28</f>
        <v>0</v>
      </c>
      <c r="W23" s="378">
        <f>+R24+R26+R28</f>
        <v>0</v>
      </c>
      <c r="X23" s="378">
        <f>+S24+S26+S28</f>
        <v>0</v>
      </c>
      <c r="Y23" s="378">
        <f>+T24+T26+T28</f>
        <v>0</v>
      </c>
      <c r="Z23" s="361"/>
      <c r="AA23" s="361"/>
      <c r="AB23" s="898"/>
    </row>
    <row r="24" spans="1:28" ht="32.25" customHeight="1" x14ac:dyDescent="0.3">
      <c r="A24" s="939"/>
      <c r="B24" s="941"/>
      <c r="C24" s="573"/>
      <c r="D24" s="923"/>
      <c r="E24" s="584"/>
      <c r="F24" s="904"/>
      <c r="G24" s="584"/>
      <c r="H24" s="891"/>
      <c r="I24" s="893"/>
      <c r="J24" s="924"/>
      <c r="K24" s="173">
        <v>0.4</v>
      </c>
      <c r="L24" s="183" t="s">
        <v>33</v>
      </c>
      <c r="M24" s="45">
        <v>0</v>
      </c>
      <c r="N24" s="45">
        <v>0</v>
      </c>
      <c r="O24" s="45">
        <v>0</v>
      </c>
      <c r="P24" s="101">
        <v>0</v>
      </c>
      <c r="Q24" s="153">
        <f t="shared" si="4"/>
        <v>0</v>
      </c>
      <c r="R24" s="153">
        <f t="shared" si="0"/>
        <v>0</v>
      </c>
      <c r="S24" s="153">
        <f t="shared" si="1"/>
        <v>0</v>
      </c>
      <c r="T24" s="153">
        <f t="shared" si="2"/>
        <v>0</v>
      </c>
      <c r="U24" s="154">
        <f t="shared" si="3"/>
        <v>0</v>
      </c>
      <c r="V24" s="358"/>
      <c r="W24" s="358"/>
      <c r="X24" s="358"/>
      <c r="Y24" s="358"/>
      <c r="Z24" s="361"/>
      <c r="AA24" s="361"/>
      <c r="AB24" s="898"/>
    </row>
    <row r="25" spans="1:28" ht="32.25" customHeight="1" x14ac:dyDescent="0.3">
      <c r="A25" s="939"/>
      <c r="B25" s="941"/>
      <c r="C25" s="573"/>
      <c r="D25" s="923"/>
      <c r="E25" s="584"/>
      <c r="F25" s="904"/>
      <c r="G25" s="584"/>
      <c r="H25" s="891" t="s">
        <v>323</v>
      </c>
      <c r="I25" s="893"/>
      <c r="J25" s="924" t="s">
        <v>325</v>
      </c>
      <c r="K25" s="142">
        <v>0.2</v>
      </c>
      <c r="L25" s="110" t="s">
        <v>30</v>
      </c>
      <c r="M25" s="109">
        <v>0.1</v>
      </c>
      <c r="N25" s="109">
        <v>0.2</v>
      </c>
      <c r="O25" s="109">
        <v>0.5</v>
      </c>
      <c r="P25" s="108">
        <v>1</v>
      </c>
      <c r="Q25" s="6">
        <f t="shared" si="4"/>
        <v>2.0000000000000004E-2</v>
      </c>
      <c r="R25" s="6">
        <f t="shared" si="0"/>
        <v>4.0000000000000008E-2</v>
      </c>
      <c r="S25" s="6">
        <f t="shared" si="1"/>
        <v>0.1</v>
      </c>
      <c r="T25" s="6">
        <f t="shared" si="2"/>
        <v>0.2</v>
      </c>
      <c r="U25" s="137">
        <f t="shared" si="3"/>
        <v>0.2</v>
      </c>
      <c r="V25" s="358"/>
      <c r="W25" s="358"/>
      <c r="X25" s="358"/>
      <c r="Y25" s="358"/>
      <c r="Z25" s="361"/>
      <c r="AA25" s="361"/>
      <c r="AB25" s="898"/>
    </row>
    <row r="26" spans="1:28" ht="32.25" customHeight="1" x14ac:dyDescent="0.3">
      <c r="A26" s="939"/>
      <c r="B26" s="941"/>
      <c r="C26" s="573"/>
      <c r="D26" s="923"/>
      <c r="E26" s="584"/>
      <c r="F26" s="904"/>
      <c r="G26" s="584"/>
      <c r="H26" s="891"/>
      <c r="I26" s="893"/>
      <c r="J26" s="924"/>
      <c r="K26" s="173">
        <v>0.2</v>
      </c>
      <c r="L26" s="183" t="s">
        <v>33</v>
      </c>
      <c r="M26" s="45">
        <v>0</v>
      </c>
      <c r="N26" s="45">
        <v>0</v>
      </c>
      <c r="O26" s="45">
        <v>0</v>
      </c>
      <c r="P26" s="101">
        <v>0</v>
      </c>
      <c r="Q26" s="153">
        <f t="shared" si="4"/>
        <v>0</v>
      </c>
      <c r="R26" s="153">
        <f t="shared" si="0"/>
        <v>0</v>
      </c>
      <c r="S26" s="153">
        <f t="shared" si="1"/>
        <v>0</v>
      </c>
      <c r="T26" s="153">
        <f t="shared" si="2"/>
        <v>0</v>
      </c>
      <c r="U26" s="154">
        <f t="shared" si="3"/>
        <v>0</v>
      </c>
      <c r="V26" s="358"/>
      <c r="W26" s="358"/>
      <c r="X26" s="358"/>
      <c r="Y26" s="358"/>
      <c r="Z26" s="361"/>
      <c r="AA26" s="361"/>
      <c r="AB26" s="898"/>
    </row>
    <row r="27" spans="1:28" ht="32.25" customHeight="1" x14ac:dyDescent="0.3">
      <c r="A27" s="939"/>
      <c r="B27" s="941"/>
      <c r="C27" s="573"/>
      <c r="D27" s="923"/>
      <c r="E27" s="584"/>
      <c r="F27" s="904"/>
      <c r="G27" s="584"/>
      <c r="H27" s="891" t="s">
        <v>323</v>
      </c>
      <c r="I27" s="893"/>
      <c r="J27" s="924" t="s">
        <v>326</v>
      </c>
      <c r="K27" s="142">
        <v>0.4</v>
      </c>
      <c r="L27" s="110" t="s">
        <v>30</v>
      </c>
      <c r="M27" s="109">
        <v>0</v>
      </c>
      <c r="N27" s="109">
        <v>0.2</v>
      </c>
      <c r="O27" s="109">
        <v>0.6</v>
      </c>
      <c r="P27" s="108">
        <v>1</v>
      </c>
      <c r="Q27" s="6">
        <f t="shared" si="4"/>
        <v>0</v>
      </c>
      <c r="R27" s="6">
        <f t="shared" si="0"/>
        <v>8.0000000000000016E-2</v>
      </c>
      <c r="S27" s="6">
        <f t="shared" si="1"/>
        <v>0.24</v>
      </c>
      <c r="T27" s="6">
        <f t="shared" si="2"/>
        <v>0.4</v>
      </c>
      <c r="U27" s="137">
        <f t="shared" si="3"/>
        <v>0.4</v>
      </c>
      <c r="V27" s="358"/>
      <c r="W27" s="358"/>
      <c r="X27" s="358"/>
      <c r="Y27" s="358"/>
      <c r="Z27" s="361"/>
      <c r="AA27" s="361"/>
      <c r="AB27" s="898"/>
    </row>
    <row r="28" spans="1:28" ht="32.25" customHeight="1" x14ac:dyDescent="0.3">
      <c r="A28" s="939"/>
      <c r="B28" s="941"/>
      <c r="C28" s="573"/>
      <c r="D28" s="923"/>
      <c r="E28" s="584"/>
      <c r="F28" s="905"/>
      <c r="G28" s="584"/>
      <c r="H28" s="891"/>
      <c r="I28" s="894"/>
      <c r="J28" s="924"/>
      <c r="K28" s="173">
        <v>0.4</v>
      </c>
      <c r="L28" s="183" t="s">
        <v>33</v>
      </c>
      <c r="M28" s="45">
        <v>0</v>
      </c>
      <c r="N28" s="45">
        <v>0</v>
      </c>
      <c r="O28" s="45">
        <v>0</v>
      </c>
      <c r="P28" s="101">
        <v>0</v>
      </c>
      <c r="Q28" s="153">
        <f t="shared" si="4"/>
        <v>0</v>
      </c>
      <c r="R28" s="153">
        <f t="shared" si="0"/>
        <v>0</v>
      </c>
      <c r="S28" s="153">
        <f t="shared" si="1"/>
        <v>0</v>
      </c>
      <c r="T28" s="153">
        <f t="shared" si="2"/>
        <v>0</v>
      </c>
      <c r="U28" s="154">
        <f t="shared" si="3"/>
        <v>0</v>
      </c>
      <c r="V28" s="359"/>
      <c r="W28" s="359"/>
      <c r="X28" s="359"/>
      <c r="Y28" s="359"/>
      <c r="Z28" s="361"/>
      <c r="AA28" s="361"/>
      <c r="AB28" s="898"/>
    </row>
    <row r="29" spans="1:28" ht="32.25" customHeight="1" x14ac:dyDescent="0.3">
      <c r="A29" s="939"/>
      <c r="B29" s="941"/>
      <c r="C29" s="900" t="s">
        <v>327</v>
      </c>
      <c r="D29" s="902" t="s">
        <v>328</v>
      </c>
      <c r="E29" s="573" t="s">
        <v>329</v>
      </c>
      <c r="F29" s="903">
        <v>108</v>
      </c>
      <c r="G29" s="571" t="s">
        <v>330</v>
      </c>
      <c r="H29" s="571" t="s">
        <v>331</v>
      </c>
      <c r="I29" s="892">
        <f>X29</f>
        <v>0</v>
      </c>
      <c r="J29" s="924" t="s">
        <v>332</v>
      </c>
      <c r="K29" s="142">
        <v>0.25</v>
      </c>
      <c r="L29" s="110" t="s">
        <v>30</v>
      </c>
      <c r="M29" s="109">
        <v>0</v>
      </c>
      <c r="N29" s="109">
        <v>0.5</v>
      </c>
      <c r="O29" s="109">
        <v>0.8</v>
      </c>
      <c r="P29" s="108">
        <v>1</v>
      </c>
      <c r="Q29" s="6">
        <f t="shared" si="4"/>
        <v>0</v>
      </c>
      <c r="R29" s="6">
        <f t="shared" si="0"/>
        <v>0.125</v>
      </c>
      <c r="S29" s="6">
        <f t="shared" si="1"/>
        <v>0.2</v>
      </c>
      <c r="T29" s="6">
        <f t="shared" si="2"/>
        <v>0.25</v>
      </c>
      <c r="U29" s="137">
        <f t="shared" si="3"/>
        <v>0.25</v>
      </c>
      <c r="V29" s="378">
        <f>+Q30+Q32+Q34+Q36</f>
        <v>0</v>
      </c>
      <c r="W29" s="378">
        <f>+R30+R32+R34+R36</f>
        <v>0</v>
      </c>
      <c r="X29" s="378">
        <f>+S30+S32+S34+S36</f>
        <v>0</v>
      </c>
      <c r="Y29" s="378">
        <f>+T30+T32+T34+T36</f>
        <v>0</v>
      </c>
      <c r="Z29" s="361"/>
      <c r="AA29" s="361"/>
      <c r="AB29" s="898"/>
    </row>
    <row r="30" spans="1:28" ht="32.25" customHeight="1" x14ac:dyDescent="0.3">
      <c r="A30" s="939"/>
      <c r="B30" s="941"/>
      <c r="C30" s="900"/>
      <c r="D30" s="902"/>
      <c r="E30" s="573"/>
      <c r="F30" s="904"/>
      <c r="G30" s="571"/>
      <c r="H30" s="571"/>
      <c r="I30" s="893"/>
      <c r="J30" s="924"/>
      <c r="K30" s="173">
        <v>0.25</v>
      </c>
      <c r="L30" s="183" t="s">
        <v>33</v>
      </c>
      <c r="M30" s="45">
        <v>0</v>
      </c>
      <c r="N30" s="45">
        <v>0</v>
      </c>
      <c r="O30" s="45">
        <v>0</v>
      </c>
      <c r="P30" s="101">
        <v>0</v>
      </c>
      <c r="Q30" s="153">
        <f t="shared" si="4"/>
        <v>0</v>
      </c>
      <c r="R30" s="153">
        <f t="shared" si="0"/>
        <v>0</v>
      </c>
      <c r="S30" s="153">
        <f t="shared" si="1"/>
        <v>0</v>
      </c>
      <c r="T30" s="153">
        <f t="shared" si="2"/>
        <v>0</v>
      </c>
      <c r="U30" s="154">
        <f t="shared" si="3"/>
        <v>0</v>
      </c>
      <c r="V30" s="358"/>
      <c r="W30" s="358"/>
      <c r="X30" s="358"/>
      <c r="Y30" s="358"/>
      <c r="Z30" s="361"/>
      <c r="AA30" s="361"/>
      <c r="AB30" s="898"/>
    </row>
    <row r="31" spans="1:28" ht="32.25" customHeight="1" x14ac:dyDescent="0.3">
      <c r="A31" s="939"/>
      <c r="B31" s="941"/>
      <c r="C31" s="900"/>
      <c r="D31" s="902"/>
      <c r="E31" s="573"/>
      <c r="F31" s="904"/>
      <c r="G31" s="571"/>
      <c r="H31" s="571" t="s">
        <v>333</v>
      </c>
      <c r="I31" s="893"/>
      <c r="J31" s="924" t="s">
        <v>334</v>
      </c>
      <c r="K31" s="142">
        <v>0.25</v>
      </c>
      <c r="L31" s="110" t="s">
        <v>30</v>
      </c>
      <c r="M31" s="109">
        <v>0</v>
      </c>
      <c r="N31" s="109">
        <v>0.5</v>
      </c>
      <c r="O31" s="109">
        <v>0.7</v>
      </c>
      <c r="P31" s="108">
        <v>1</v>
      </c>
      <c r="Q31" s="6">
        <f t="shared" si="4"/>
        <v>0</v>
      </c>
      <c r="R31" s="6">
        <f t="shared" si="0"/>
        <v>0.125</v>
      </c>
      <c r="S31" s="6">
        <f t="shared" si="1"/>
        <v>0.17499999999999999</v>
      </c>
      <c r="T31" s="6">
        <f t="shared" si="2"/>
        <v>0.25</v>
      </c>
      <c r="U31" s="137">
        <f t="shared" si="3"/>
        <v>0.25</v>
      </c>
      <c r="V31" s="358"/>
      <c r="W31" s="358"/>
      <c r="X31" s="358"/>
      <c r="Y31" s="358"/>
      <c r="Z31" s="361"/>
      <c r="AA31" s="361"/>
      <c r="AB31" s="898"/>
    </row>
    <row r="32" spans="1:28" ht="32.25" customHeight="1" x14ac:dyDescent="0.3">
      <c r="A32" s="939"/>
      <c r="B32" s="941"/>
      <c r="C32" s="900"/>
      <c r="D32" s="902"/>
      <c r="E32" s="573"/>
      <c r="F32" s="904"/>
      <c r="G32" s="571"/>
      <c r="H32" s="571"/>
      <c r="I32" s="893"/>
      <c r="J32" s="924"/>
      <c r="K32" s="173">
        <v>0.25</v>
      </c>
      <c r="L32" s="183" t="s">
        <v>33</v>
      </c>
      <c r="M32" s="45">
        <v>0</v>
      </c>
      <c r="N32" s="45">
        <v>0</v>
      </c>
      <c r="O32" s="45">
        <v>0</v>
      </c>
      <c r="P32" s="101">
        <v>0</v>
      </c>
      <c r="Q32" s="153">
        <f t="shared" si="4"/>
        <v>0</v>
      </c>
      <c r="R32" s="153">
        <f t="shared" si="0"/>
        <v>0</v>
      </c>
      <c r="S32" s="153">
        <f t="shared" si="1"/>
        <v>0</v>
      </c>
      <c r="T32" s="153">
        <f t="shared" si="2"/>
        <v>0</v>
      </c>
      <c r="U32" s="154">
        <f t="shared" si="3"/>
        <v>0</v>
      </c>
      <c r="V32" s="358"/>
      <c r="W32" s="358"/>
      <c r="X32" s="358"/>
      <c r="Y32" s="358"/>
      <c r="Z32" s="361"/>
      <c r="AA32" s="361"/>
      <c r="AB32" s="898"/>
    </row>
    <row r="33" spans="1:28" ht="32.25" customHeight="1" x14ac:dyDescent="0.3">
      <c r="A33" s="939"/>
      <c r="B33" s="941"/>
      <c r="C33" s="900"/>
      <c r="D33" s="902"/>
      <c r="E33" s="573"/>
      <c r="F33" s="904"/>
      <c r="G33" s="571"/>
      <c r="H33" s="571" t="s">
        <v>335</v>
      </c>
      <c r="I33" s="893"/>
      <c r="J33" s="924" t="s">
        <v>336</v>
      </c>
      <c r="K33" s="142">
        <v>0.25</v>
      </c>
      <c r="L33" s="110" t="s">
        <v>30</v>
      </c>
      <c r="M33" s="109">
        <v>0.1</v>
      </c>
      <c r="N33" s="109">
        <v>0.6</v>
      </c>
      <c r="O33" s="109">
        <v>0.7</v>
      </c>
      <c r="P33" s="108">
        <v>1</v>
      </c>
      <c r="Q33" s="6">
        <f t="shared" si="4"/>
        <v>2.5000000000000001E-2</v>
      </c>
      <c r="R33" s="6">
        <f t="shared" si="0"/>
        <v>0.15</v>
      </c>
      <c r="S33" s="6">
        <f t="shared" si="1"/>
        <v>0.17499999999999999</v>
      </c>
      <c r="T33" s="6">
        <f t="shared" si="2"/>
        <v>0.25</v>
      </c>
      <c r="U33" s="137">
        <f t="shared" si="3"/>
        <v>0.25</v>
      </c>
      <c r="V33" s="358"/>
      <c r="W33" s="358"/>
      <c r="X33" s="358"/>
      <c r="Y33" s="358"/>
      <c r="Z33" s="361"/>
      <c r="AA33" s="361"/>
      <c r="AB33" s="898"/>
    </row>
    <row r="34" spans="1:28" ht="32.25" customHeight="1" x14ac:dyDescent="0.3">
      <c r="A34" s="939"/>
      <c r="B34" s="941"/>
      <c r="C34" s="900"/>
      <c r="D34" s="902"/>
      <c r="E34" s="573"/>
      <c r="F34" s="904"/>
      <c r="G34" s="571"/>
      <c r="H34" s="571"/>
      <c r="I34" s="893"/>
      <c r="J34" s="924"/>
      <c r="K34" s="173">
        <v>0.25</v>
      </c>
      <c r="L34" s="183" t="s">
        <v>33</v>
      </c>
      <c r="M34" s="45">
        <v>0</v>
      </c>
      <c r="N34" s="45">
        <v>0</v>
      </c>
      <c r="O34" s="45">
        <v>0</v>
      </c>
      <c r="P34" s="101">
        <v>0</v>
      </c>
      <c r="Q34" s="153">
        <f t="shared" si="4"/>
        <v>0</v>
      </c>
      <c r="R34" s="153">
        <f t="shared" si="0"/>
        <v>0</v>
      </c>
      <c r="S34" s="153">
        <f t="shared" si="1"/>
        <v>0</v>
      </c>
      <c r="T34" s="153">
        <f t="shared" si="2"/>
        <v>0</v>
      </c>
      <c r="U34" s="154">
        <f t="shared" si="3"/>
        <v>0</v>
      </c>
      <c r="V34" s="358"/>
      <c r="W34" s="358"/>
      <c r="X34" s="358"/>
      <c r="Y34" s="358"/>
      <c r="Z34" s="361"/>
      <c r="AA34" s="361"/>
      <c r="AB34" s="898"/>
    </row>
    <row r="35" spans="1:28" ht="32.25" customHeight="1" x14ac:dyDescent="0.3">
      <c r="A35" s="939"/>
      <c r="B35" s="941"/>
      <c r="C35" s="900"/>
      <c r="D35" s="902"/>
      <c r="E35" s="573"/>
      <c r="F35" s="904"/>
      <c r="G35" s="571"/>
      <c r="H35" s="571" t="s">
        <v>337</v>
      </c>
      <c r="I35" s="893"/>
      <c r="J35" s="924" t="s">
        <v>338</v>
      </c>
      <c r="K35" s="142">
        <v>0.25</v>
      </c>
      <c r="L35" s="110" t="s">
        <v>30</v>
      </c>
      <c r="M35" s="109">
        <v>0</v>
      </c>
      <c r="N35" s="109">
        <v>0.5</v>
      </c>
      <c r="O35" s="109">
        <v>0.7</v>
      </c>
      <c r="P35" s="108">
        <v>1</v>
      </c>
      <c r="Q35" s="6">
        <f t="shared" si="4"/>
        <v>0</v>
      </c>
      <c r="R35" s="6">
        <f t="shared" si="0"/>
        <v>0.125</v>
      </c>
      <c r="S35" s="6">
        <f t="shared" si="1"/>
        <v>0.17499999999999999</v>
      </c>
      <c r="T35" s="6">
        <f t="shared" si="2"/>
        <v>0.25</v>
      </c>
      <c r="U35" s="137">
        <f t="shared" si="3"/>
        <v>0.25</v>
      </c>
      <c r="V35" s="358"/>
      <c r="W35" s="358"/>
      <c r="X35" s="358"/>
      <c r="Y35" s="358"/>
      <c r="Z35" s="361"/>
      <c r="AA35" s="361"/>
      <c r="AB35" s="898"/>
    </row>
    <row r="36" spans="1:28" x14ac:dyDescent="0.3">
      <c r="A36" s="939"/>
      <c r="B36" s="941"/>
      <c r="C36" s="900"/>
      <c r="D36" s="902"/>
      <c r="E36" s="573"/>
      <c r="F36" s="905"/>
      <c r="G36" s="571"/>
      <c r="H36" s="571"/>
      <c r="I36" s="894"/>
      <c r="J36" s="924"/>
      <c r="K36" s="173">
        <v>0.25</v>
      </c>
      <c r="L36" s="183" t="s">
        <v>33</v>
      </c>
      <c r="M36" s="45">
        <v>0</v>
      </c>
      <c r="N36" s="45">
        <v>0</v>
      </c>
      <c r="O36" s="45">
        <v>0</v>
      </c>
      <c r="P36" s="101">
        <v>0</v>
      </c>
      <c r="Q36" s="153">
        <f t="shared" si="4"/>
        <v>0</v>
      </c>
      <c r="R36" s="153">
        <f t="shared" si="0"/>
        <v>0</v>
      </c>
      <c r="S36" s="153">
        <f t="shared" si="1"/>
        <v>0</v>
      </c>
      <c r="T36" s="153">
        <f t="shared" si="2"/>
        <v>0</v>
      </c>
      <c r="U36" s="154">
        <f t="shared" si="3"/>
        <v>0</v>
      </c>
      <c r="V36" s="358"/>
      <c r="W36" s="358"/>
      <c r="X36" s="358"/>
      <c r="Y36" s="358"/>
      <c r="Z36" s="361"/>
      <c r="AA36" s="361"/>
      <c r="AB36" s="898"/>
    </row>
    <row r="37" spans="1:28" ht="32.25" customHeight="1" x14ac:dyDescent="0.3">
      <c r="A37" s="939"/>
      <c r="B37" s="941"/>
      <c r="C37" s="571" t="s">
        <v>339</v>
      </c>
      <c r="D37" s="919" t="s">
        <v>340</v>
      </c>
      <c r="E37" s="891" t="s">
        <v>341</v>
      </c>
      <c r="F37" s="921">
        <v>109</v>
      </c>
      <c r="G37" s="571" t="s">
        <v>342</v>
      </c>
      <c r="H37" s="571" t="s">
        <v>343</v>
      </c>
      <c r="I37" s="920">
        <f>X37</f>
        <v>0</v>
      </c>
      <c r="J37" s="889" t="s">
        <v>344</v>
      </c>
      <c r="K37" s="142">
        <v>1</v>
      </c>
      <c r="L37" s="110" t="s">
        <v>30</v>
      </c>
      <c r="M37" s="109">
        <v>0</v>
      </c>
      <c r="N37" s="109">
        <v>0.4</v>
      </c>
      <c r="O37" s="109">
        <v>0.7</v>
      </c>
      <c r="P37" s="108">
        <v>1</v>
      </c>
      <c r="Q37" s="6">
        <f t="shared" si="4"/>
        <v>0</v>
      </c>
      <c r="R37" s="6">
        <f t="shared" si="0"/>
        <v>0.4</v>
      </c>
      <c r="S37" s="6">
        <f t="shared" si="1"/>
        <v>0.7</v>
      </c>
      <c r="T37" s="6">
        <f t="shared" si="2"/>
        <v>1</v>
      </c>
      <c r="U37" s="137">
        <f t="shared" si="3"/>
        <v>1</v>
      </c>
      <c r="V37" s="358">
        <f>+Q38</f>
        <v>0</v>
      </c>
      <c r="W37" s="358">
        <f>+R38</f>
        <v>0</v>
      </c>
      <c r="X37" s="358">
        <f>+S38</f>
        <v>0</v>
      </c>
      <c r="Y37" s="358">
        <f>+T38</f>
        <v>0</v>
      </c>
      <c r="Z37" s="361"/>
      <c r="AA37" s="361"/>
      <c r="AB37" s="898"/>
    </row>
    <row r="38" spans="1:28" ht="84" customHeight="1" x14ac:dyDescent="0.3">
      <c r="A38" s="939"/>
      <c r="B38" s="941"/>
      <c r="C38" s="571"/>
      <c r="D38" s="919"/>
      <c r="E38" s="891"/>
      <c r="F38" s="922"/>
      <c r="G38" s="571"/>
      <c r="H38" s="571"/>
      <c r="I38" s="571"/>
      <c r="J38" s="889"/>
      <c r="K38" s="173">
        <v>1</v>
      </c>
      <c r="L38" s="183" t="s">
        <v>33</v>
      </c>
      <c r="M38" s="45">
        <v>0</v>
      </c>
      <c r="N38" s="45">
        <v>0</v>
      </c>
      <c r="O38" s="45">
        <v>0</v>
      </c>
      <c r="P38" s="101">
        <v>0</v>
      </c>
      <c r="Q38" s="153">
        <f t="shared" si="4"/>
        <v>0</v>
      </c>
      <c r="R38" s="153">
        <f t="shared" si="0"/>
        <v>0</v>
      </c>
      <c r="S38" s="153">
        <f t="shared" si="1"/>
        <v>0</v>
      </c>
      <c r="T38" s="153">
        <f t="shared" si="2"/>
        <v>0</v>
      </c>
      <c r="U38" s="154">
        <f t="shared" si="3"/>
        <v>0</v>
      </c>
      <c r="V38" s="358"/>
      <c r="W38" s="358"/>
      <c r="X38" s="358"/>
      <c r="Y38" s="358"/>
      <c r="Z38" s="361"/>
      <c r="AA38" s="361"/>
      <c r="AB38" s="898"/>
    </row>
    <row r="39" spans="1:28" ht="32.25" customHeight="1" x14ac:dyDescent="0.3">
      <c r="A39" s="939"/>
      <c r="B39" s="941"/>
      <c r="C39" s="906" t="s">
        <v>345</v>
      </c>
      <c r="D39" s="902" t="s">
        <v>346</v>
      </c>
      <c r="E39" s="909" t="s">
        <v>347</v>
      </c>
      <c r="F39" s="911">
        <v>110</v>
      </c>
      <c r="G39" s="571" t="s">
        <v>348</v>
      </c>
      <c r="H39" s="571" t="s">
        <v>349</v>
      </c>
      <c r="I39" s="892">
        <f>X39</f>
        <v>0</v>
      </c>
      <c r="J39" s="889" t="s">
        <v>350</v>
      </c>
      <c r="K39" s="142">
        <v>0.4</v>
      </c>
      <c r="L39" s="110" t="s">
        <v>30</v>
      </c>
      <c r="M39" s="109">
        <v>0.05</v>
      </c>
      <c r="N39" s="109">
        <v>0.6</v>
      </c>
      <c r="O39" s="109">
        <v>1</v>
      </c>
      <c r="P39" s="108">
        <v>1</v>
      </c>
      <c r="Q39" s="6">
        <f t="shared" si="4"/>
        <v>2.0000000000000004E-2</v>
      </c>
      <c r="R39" s="6">
        <f t="shared" si="0"/>
        <v>0.24</v>
      </c>
      <c r="S39" s="6">
        <f t="shared" si="1"/>
        <v>0.4</v>
      </c>
      <c r="T39" s="6">
        <f t="shared" si="2"/>
        <v>0.4</v>
      </c>
      <c r="U39" s="137">
        <f t="shared" si="3"/>
        <v>0.4</v>
      </c>
      <c r="V39" s="358">
        <f>+Q40+Q42+Q44</f>
        <v>0</v>
      </c>
      <c r="W39" s="358">
        <f>+R40+R42+R44</f>
        <v>0</v>
      </c>
      <c r="X39" s="358">
        <f>+S40+S42+S44</f>
        <v>0</v>
      </c>
      <c r="Y39" s="358">
        <f>+T40+T42+T44</f>
        <v>0</v>
      </c>
      <c r="Z39" s="361"/>
      <c r="AA39" s="361"/>
      <c r="AB39" s="898"/>
    </row>
    <row r="40" spans="1:28" ht="32.25" customHeight="1" x14ac:dyDescent="0.3">
      <c r="A40" s="939"/>
      <c r="B40" s="941"/>
      <c r="C40" s="907"/>
      <c r="D40" s="902"/>
      <c r="E40" s="909"/>
      <c r="F40" s="912"/>
      <c r="G40" s="571"/>
      <c r="H40" s="571"/>
      <c r="I40" s="893"/>
      <c r="J40" s="889"/>
      <c r="K40" s="173">
        <v>0.4</v>
      </c>
      <c r="L40" s="183" t="s">
        <v>33</v>
      </c>
      <c r="M40" s="45">
        <v>0</v>
      </c>
      <c r="N40" s="45">
        <v>0</v>
      </c>
      <c r="O40" s="45">
        <v>0</v>
      </c>
      <c r="P40" s="101">
        <v>0</v>
      </c>
      <c r="Q40" s="153">
        <f t="shared" si="4"/>
        <v>0</v>
      </c>
      <c r="R40" s="153">
        <f t="shared" si="0"/>
        <v>0</v>
      </c>
      <c r="S40" s="153">
        <f t="shared" si="1"/>
        <v>0</v>
      </c>
      <c r="T40" s="153">
        <f t="shared" si="2"/>
        <v>0</v>
      </c>
      <c r="U40" s="154">
        <f t="shared" si="3"/>
        <v>0</v>
      </c>
      <c r="V40" s="358"/>
      <c r="W40" s="358"/>
      <c r="X40" s="358"/>
      <c r="Y40" s="358"/>
      <c r="Z40" s="361"/>
      <c r="AA40" s="361"/>
      <c r="AB40" s="898"/>
    </row>
    <row r="41" spans="1:28" ht="32.25" customHeight="1" x14ac:dyDescent="0.3">
      <c r="A41" s="939"/>
      <c r="B41" s="941"/>
      <c r="C41" s="907"/>
      <c r="D41" s="902"/>
      <c r="E41" s="909"/>
      <c r="F41" s="912"/>
      <c r="G41" s="571"/>
      <c r="H41" s="571" t="s">
        <v>351</v>
      </c>
      <c r="I41" s="893"/>
      <c r="J41" s="889" t="s">
        <v>352</v>
      </c>
      <c r="K41" s="142">
        <v>0.2</v>
      </c>
      <c r="L41" s="110" t="s">
        <v>30</v>
      </c>
      <c r="M41" s="109">
        <v>0</v>
      </c>
      <c r="N41" s="109">
        <v>0.4</v>
      </c>
      <c r="O41" s="109">
        <v>0.4</v>
      </c>
      <c r="P41" s="108">
        <v>1</v>
      </c>
      <c r="Q41" s="6">
        <f t="shared" si="4"/>
        <v>0</v>
      </c>
      <c r="R41" s="138">
        <f t="shared" si="0"/>
        <v>8.0000000000000016E-2</v>
      </c>
      <c r="S41" s="138">
        <f t="shared" si="1"/>
        <v>8.0000000000000016E-2</v>
      </c>
      <c r="T41" s="138">
        <f t="shared" si="2"/>
        <v>0.2</v>
      </c>
      <c r="U41" s="137">
        <f t="shared" si="3"/>
        <v>0.2</v>
      </c>
      <c r="V41" s="358"/>
      <c r="W41" s="358"/>
      <c r="X41" s="358"/>
      <c r="Y41" s="358"/>
      <c r="Z41" s="361"/>
      <c r="AA41" s="361"/>
      <c r="AB41" s="898"/>
    </row>
    <row r="42" spans="1:28" ht="32.25" customHeight="1" x14ac:dyDescent="0.3">
      <c r="A42" s="939"/>
      <c r="B42" s="941"/>
      <c r="C42" s="907"/>
      <c r="D42" s="902"/>
      <c r="E42" s="909"/>
      <c r="F42" s="912"/>
      <c r="G42" s="571"/>
      <c r="H42" s="571"/>
      <c r="I42" s="893"/>
      <c r="J42" s="889"/>
      <c r="K42" s="173">
        <v>0.2</v>
      </c>
      <c r="L42" s="183" t="s">
        <v>33</v>
      </c>
      <c r="M42" s="45">
        <v>0</v>
      </c>
      <c r="N42" s="45">
        <v>0</v>
      </c>
      <c r="O42" s="45">
        <v>0</v>
      </c>
      <c r="P42" s="101">
        <v>0</v>
      </c>
      <c r="Q42" s="153">
        <f t="shared" si="4"/>
        <v>0</v>
      </c>
      <c r="R42" s="153">
        <f t="shared" si="0"/>
        <v>0</v>
      </c>
      <c r="S42" s="153">
        <f t="shared" si="1"/>
        <v>0</v>
      </c>
      <c r="T42" s="153">
        <f t="shared" si="2"/>
        <v>0</v>
      </c>
      <c r="U42" s="157">
        <f t="shared" si="3"/>
        <v>0</v>
      </c>
      <c r="V42" s="358"/>
      <c r="W42" s="358"/>
      <c r="X42" s="358"/>
      <c r="Y42" s="358"/>
      <c r="Z42" s="361"/>
      <c r="AA42" s="361"/>
      <c r="AB42" s="898"/>
    </row>
    <row r="43" spans="1:28" ht="32.25" customHeight="1" x14ac:dyDescent="0.3">
      <c r="A43" s="939"/>
      <c r="B43" s="941"/>
      <c r="C43" s="907"/>
      <c r="D43" s="902"/>
      <c r="E43" s="909"/>
      <c r="F43" s="912"/>
      <c r="G43" s="571"/>
      <c r="H43" s="571" t="s">
        <v>353</v>
      </c>
      <c r="I43" s="893"/>
      <c r="J43" s="889" t="s">
        <v>354</v>
      </c>
      <c r="K43" s="142">
        <v>0.4</v>
      </c>
      <c r="L43" s="110" t="s">
        <v>30</v>
      </c>
      <c r="M43" s="109">
        <v>0</v>
      </c>
      <c r="N43" s="109">
        <v>0.5</v>
      </c>
      <c r="O43" s="109">
        <v>0.75</v>
      </c>
      <c r="P43" s="108">
        <v>1</v>
      </c>
      <c r="Q43" s="6">
        <f t="shared" si="4"/>
        <v>0</v>
      </c>
      <c r="R43" s="6">
        <f t="shared" si="0"/>
        <v>0.2</v>
      </c>
      <c r="S43" s="6">
        <f t="shared" si="1"/>
        <v>0.30000000000000004</v>
      </c>
      <c r="T43" s="6">
        <f t="shared" si="2"/>
        <v>0.4</v>
      </c>
      <c r="U43" s="141">
        <f t="shared" si="3"/>
        <v>0.4</v>
      </c>
      <c r="V43" s="358"/>
      <c r="W43" s="358"/>
      <c r="X43" s="358"/>
      <c r="Y43" s="358"/>
      <c r="Z43" s="361"/>
      <c r="AA43" s="361"/>
      <c r="AB43" s="898"/>
    </row>
    <row r="44" spans="1:28" ht="32.25" customHeight="1" x14ac:dyDescent="0.3">
      <c r="A44" s="939"/>
      <c r="B44" s="941"/>
      <c r="C44" s="907"/>
      <c r="D44" s="902"/>
      <c r="E44" s="909"/>
      <c r="F44" s="913"/>
      <c r="G44" s="571"/>
      <c r="H44" s="571"/>
      <c r="I44" s="894"/>
      <c r="J44" s="889"/>
      <c r="K44" s="173">
        <v>0.4</v>
      </c>
      <c r="L44" s="183" t="s">
        <v>33</v>
      </c>
      <c r="M44" s="45">
        <v>0</v>
      </c>
      <c r="N44" s="45">
        <v>0</v>
      </c>
      <c r="O44" s="45">
        <v>0</v>
      </c>
      <c r="P44" s="101">
        <v>0</v>
      </c>
      <c r="Q44" s="153">
        <f t="shared" si="4"/>
        <v>0</v>
      </c>
      <c r="R44" s="153">
        <f t="shared" si="0"/>
        <v>0</v>
      </c>
      <c r="S44" s="153">
        <f t="shared" si="1"/>
        <v>0</v>
      </c>
      <c r="T44" s="153">
        <f t="shared" si="2"/>
        <v>0</v>
      </c>
      <c r="U44" s="157">
        <f t="shared" si="3"/>
        <v>0</v>
      </c>
      <c r="V44" s="358"/>
      <c r="W44" s="358"/>
      <c r="X44" s="358"/>
      <c r="Y44" s="358"/>
      <c r="Z44" s="361"/>
      <c r="AA44" s="361"/>
      <c r="AB44" s="898"/>
    </row>
    <row r="45" spans="1:28" ht="32.25" customHeight="1" x14ac:dyDescent="0.3">
      <c r="A45" s="939"/>
      <c r="B45" s="941"/>
      <c r="C45" s="907"/>
      <c r="D45" s="910" t="s">
        <v>355</v>
      </c>
      <c r="E45" s="909" t="s">
        <v>356</v>
      </c>
      <c r="F45" s="911">
        <v>111</v>
      </c>
      <c r="G45" s="571" t="s">
        <v>357</v>
      </c>
      <c r="H45" s="571" t="s">
        <v>358</v>
      </c>
      <c r="I45" s="892">
        <f>X45</f>
        <v>0</v>
      </c>
      <c r="J45" s="889" t="s">
        <v>359</v>
      </c>
      <c r="K45" s="142">
        <v>0.4</v>
      </c>
      <c r="L45" s="110" t="s">
        <v>30</v>
      </c>
      <c r="M45" s="109">
        <v>0</v>
      </c>
      <c r="N45" s="109">
        <v>0.3</v>
      </c>
      <c r="O45" s="109">
        <v>0.7</v>
      </c>
      <c r="P45" s="108">
        <v>1</v>
      </c>
      <c r="Q45" s="6">
        <f t="shared" si="4"/>
        <v>0</v>
      </c>
      <c r="R45" s="6">
        <f t="shared" si="0"/>
        <v>0.12</v>
      </c>
      <c r="S45" s="6">
        <f t="shared" si="1"/>
        <v>0.27999999999999997</v>
      </c>
      <c r="T45" s="6">
        <f t="shared" si="2"/>
        <v>0.4</v>
      </c>
      <c r="U45" s="141">
        <f t="shared" si="3"/>
        <v>0.4</v>
      </c>
      <c r="V45" s="358">
        <f>+Q46+Q48+Q50</f>
        <v>0</v>
      </c>
      <c r="W45" s="358">
        <f>+R46+R48+R50</f>
        <v>0</v>
      </c>
      <c r="X45" s="358">
        <f>+S46+S48+S50</f>
        <v>0</v>
      </c>
      <c r="Y45" s="358">
        <f>+T46+T48+T50</f>
        <v>0</v>
      </c>
      <c r="Z45" s="361"/>
      <c r="AA45" s="361"/>
      <c r="AB45" s="898"/>
    </row>
    <row r="46" spans="1:28" ht="32.25" customHeight="1" x14ac:dyDescent="0.3">
      <c r="A46" s="939"/>
      <c r="B46" s="941"/>
      <c r="C46" s="907"/>
      <c r="D46" s="910"/>
      <c r="E46" s="909"/>
      <c r="F46" s="912"/>
      <c r="G46" s="571"/>
      <c r="H46" s="571"/>
      <c r="I46" s="893"/>
      <c r="J46" s="889"/>
      <c r="K46" s="173">
        <v>0.4</v>
      </c>
      <c r="L46" s="183" t="s">
        <v>33</v>
      </c>
      <c r="M46" s="45">
        <v>0</v>
      </c>
      <c r="N46" s="45">
        <v>0</v>
      </c>
      <c r="O46" s="45">
        <v>0</v>
      </c>
      <c r="P46" s="101">
        <v>0</v>
      </c>
      <c r="Q46" s="153">
        <f t="shared" si="4"/>
        <v>0</v>
      </c>
      <c r="R46" s="153">
        <f t="shared" si="0"/>
        <v>0</v>
      </c>
      <c r="S46" s="153">
        <f t="shared" si="1"/>
        <v>0</v>
      </c>
      <c r="T46" s="153">
        <f t="shared" si="2"/>
        <v>0</v>
      </c>
      <c r="U46" s="157">
        <f t="shared" si="3"/>
        <v>0</v>
      </c>
      <c r="V46" s="358"/>
      <c r="W46" s="358"/>
      <c r="X46" s="358"/>
      <c r="Y46" s="358"/>
      <c r="Z46" s="361"/>
      <c r="AA46" s="361"/>
      <c r="AB46" s="898"/>
    </row>
    <row r="47" spans="1:28" ht="32.25" customHeight="1" x14ac:dyDescent="0.3">
      <c r="A47" s="939"/>
      <c r="B47" s="941"/>
      <c r="C47" s="907"/>
      <c r="D47" s="910"/>
      <c r="E47" s="909"/>
      <c r="F47" s="912"/>
      <c r="G47" s="571"/>
      <c r="H47" s="571"/>
      <c r="I47" s="893"/>
      <c r="J47" s="889" t="s">
        <v>360</v>
      </c>
      <c r="K47" s="142">
        <v>0.4</v>
      </c>
      <c r="L47" s="110" t="s">
        <v>30</v>
      </c>
      <c r="M47" s="109">
        <v>0</v>
      </c>
      <c r="N47" s="109">
        <v>0.3</v>
      </c>
      <c r="O47" s="109">
        <v>0.7</v>
      </c>
      <c r="P47" s="108">
        <v>1</v>
      </c>
      <c r="Q47" s="6">
        <f t="shared" si="4"/>
        <v>0</v>
      </c>
      <c r="R47" s="6">
        <f t="shared" si="0"/>
        <v>0.12</v>
      </c>
      <c r="S47" s="6">
        <f t="shared" si="1"/>
        <v>0.27999999999999997</v>
      </c>
      <c r="T47" s="6">
        <f t="shared" si="2"/>
        <v>0.4</v>
      </c>
      <c r="U47" s="141">
        <f t="shared" si="3"/>
        <v>0.4</v>
      </c>
      <c r="V47" s="358"/>
      <c r="W47" s="358"/>
      <c r="X47" s="358"/>
      <c r="Y47" s="358"/>
      <c r="Z47" s="361"/>
      <c r="AA47" s="361"/>
      <c r="AB47" s="898"/>
    </row>
    <row r="48" spans="1:28" ht="32.25" customHeight="1" x14ac:dyDescent="0.3">
      <c r="A48" s="939"/>
      <c r="B48" s="941"/>
      <c r="C48" s="907"/>
      <c r="D48" s="910"/>
      <c r="E48" s="909"/>
      <c r="F48" s="912"/>
      <c r="G48" s="571"/>
      <c r="H48" s="571"/>
      <c r="I48" s="893"/>
      <c r="J48" s="889"/>
      <c r="K48" s="173">
        <v>0.4</v>
      </c>
      <c r="L48" s="183" t="s">
        <v>33</v>
      </c>
      <c r="M48" s="45">
        <v>0</v>
      </c>
      <c r="N48" s="45">
        <v>0</v>
      </c>
      <c r="O48" s="45">
        <v>0</v>
      </c>
      <c r="P48" s="101">
        <v>0</v>
      </c>
      <c r="Q48" s="153">
        <f t="shared" si="4"/>
        <v>0</v>
      </c>
      <c r="R48" s="153">
        <f t="shared" si="0"/>
        <v>0</v>
      </c>
      <c r="S48" s="153">
        <f t="shared" si="1"/>
        <v>0</v>
      </c>
      <c r="T48" s="153">
        <f t="shared" si="2"/>
        <v>0</v>
      </c>
      <c r="U48" s="157">
        <f t="shared" si="3"/>
        <v>0</v>
      </c>
      <c r="V48" s="358"/>
      <c r="W48" s="358"/>
      <c r="X48" s="358"/>
      <c r="Y48" s="358"/>
      <c r="Z48" s="361"/>
      <c r="AA48" s="361"/>
      <c r="AB48" s="898"/>
    </row>
    <row r="49" spans="1:28" ht="32.25" customHeight="1" x14ac:dyDescent="0.3">
      <c r="A49" s="939"/>
      <c r="B49" s="941"/>
      <c r="C49" s="907"/>
      <c r="D49" s="910"/>
      <c r="E49" s="909"/>
      <c r="F49" s="912"/>
      <c r="G49" s="571"/>
      <c r="H49" s="571"/>
      <c r="I49" s="893"/>
      <c r="J49" s="889" t="s">
        <v>361</v>
      </c>
      <c r="K49" s="142">
        <v>0.2</v>
      </c>
      <c r="L49" s="110" t="s">
        <v>30</v>
      </c>
      <c r="M49" s="109">
        <v>0</v>
      </c>
      <c r="N49" s="109">
        <v>0.3</v>
      </c>
      <c r="O49" s="109">
        <v>0.7</v>
      </c>
      <c r="P49" s="108">
        <v>1</v>
      </c>
      <c r="Q49" s="6">
        <f t="shared" si="4"/>
        <v>0</v>
      </c>
      <c r="R49" s="6">
        <f t="shared" si="0"/>
        <v>0.06</v>
      </c>
      <c r="S49" s="6">
        <f t="shared" si="1"/>
        <v>0.13999999999999999</v>
      </c>
      <c r="T49" s="6">
        <f t="shared" si="2"/>
        <v>0.2</v>
      </c>
      <c r="U49" s="141">
        <f t="shared" si="3"/>
        <v>0.2</v>
      </c>
      <c r="V49" s="358"/>
      <c r="W49" s="358"/>
      <c r="X49" s="358"/>
      <c r="Y49" s="358"/>
      <c r="Z49" s="361"/>
      <c r="AA49" s="361"/>
      <c r="AB49" s="898"/>
    </row>
    <row r="50" spans="1:28" ht="32.25" customHeight="1" x14ac:dyDescent="0.3">
      <c r="A50" s="939"/>
      <c r="B50" s="941"/>
      <c r="C50" s="907"/>
      <c r="D50" s="910"/>
      <c r="E50" s="909"/>
      <c r="F50" s="913"/>
      <c r="G50" s="571"/>
      <c r="H50" s="571"/>
      <c r="I50" s="894"/>
      <c r="J50" s="889"/>
      <c r="K50" s="173">
        <v>0.2</v>
      </c>
      <c r="L50" s="183" t="s">
        <v>33</v>
      </c>
      <c r="M50" s="45">
        <v>0</v>
      </c>
      <c r="N50" s="45">
        <v>0</v>
      </c>
      <c r="O50" s="45">
        <v>0</v>
      </c>
      <c r="P50" s="101">
        <v>0</v>
      </c>
      <c r="Q50" s="153">
        <f t="shared" si="4"/>
        <v>0</v>
      </c>
      <c r="R50" s="153">
        <f t="shared" si="0"/>
        <v>0</v>
      </c>
      <c r="S50" s="153">
        <f t="shared" si="1"/>
        <v>0</v>
      </c>
      <c r="T50" s="153">
        <f t="shared" si="2"/>
        <v>0</v>
      </c>
      <c r="U50" s="157">
        <f t="shared" si="3"/>
        <v>0</v>
      </c>
      <c r="V50" s="358"/>
      <c r="W50" s="358"/>
      <c r="X50" s="358"/>
      <c r="Y50" s="358"/>
      <c r="Z50" s="361"/>
      <c r="AA50" s="361"/>
      <c r="AB50" s="898"/>
    </row>
    <row r="51" spans="1:28" ht="32.25" customHeight="1" x14ac:dyDescent="0.3">
      <c r="A51" s="939"/>
      <c r="B51" s="941"/>
      <c r="C51" s="907"/>
      <c r="D51" s="918" t="s">
        <v>362</v>
      </c>
      <c r="E51" s="909" t="s">
        <v>363</v>
      </c>
      <c r="F51" s="911">
        <v>112</v>
      </c>
      <c r="G51" s="571" t="s">
        <v>364</v>
      </c>
      <c r="H51" s="571" t="s">
        <v>365</v>
      </c>
      <c r="I51" s="892">
        <f>X51</f>
        <v>0</v>
      </c>
      <c r="J51" s="889" t="s">
        <v>366</v>
      </c>
      <c r="K51" s="142">
        <v>0.25</v>
      </c>
      <c r="L51" s="110" t="s">
        <v>30</v>
      </c>
      <c r="M51" s="109">
        <v>0.25</v>
      </c>
      <c r="N51" s="109">
        <v>0.5</v>
      </c>
      <c r="O51" s="109">
        <v>0.75</v>
      </c>
      <c r="P51" s="108">
        <v>1</v>
      </c>
      <c r="Q51" s="6">
        <f t="shared" si="4"/>
        <v>6.25E-2</v>
      </c>
      <c r="R51" s="6">
        <f t="shared" si="0"/>
        <v>0.125</v>
      </c>
      <c r="S51" s="6">
        <f t="shared" si="1"/>
        <v>0.1875</v>
      </c>
      <c r="T51" s="6">
        <f t="shared" si="2"/>
        <v>0.25</v>
      </c>
      <c r="U51" s="141">
        <f t="shared" si="3"/>
        <v>0.25</v>
      </c>
      <c r="V51" s="358">
        <f>+Q52+Q54+Q56+Q58</f>
        <v>0</v>
      </c>
      <c r="W51" s="358">
        <f>+R52+R54+R56+R58</f>
        <v>0</v>
      </c>
      <c r="X51" s="358">
        <f>+S52+S54+S56+S58</f>
        <v>0</v>
      </c>
      <c r="Y51" s="358">
        <f>+T52+T54+T56+T58</f>
        <v>0</v>
      </c>
      <c r="Z51" s="361"/>
      <c r="AA51" s="361"/>
      <c r="AB51" s="898"/>
    </row>
    <row r="52" spans="1:28" ht="32.25" customHeight="1" x14ac:dyDescent="0.3">
      <c r="A52" s="939"/>
      <c r="B52" s="941"/>
      <c r="C52" s="907"/>
      <c r="D52" s="918"/>
      <c r="E52" s="909"/>
      <c r="F52" s="912"/>
      <c r="G52" s="571"/>
      <c r="H52" s="571"/>
      <c r="I52" s="893"/>
      <c r="J52" s="889"/>
      <c r="K52" s="173">
        <v>0.25</v>
      </c>
      <c r="L52" s="183" t="s">
        <v>33</v>
      </c>
      <c r="M52" s="45">
        <v>0</v>
      </c>
      <c r="N52" s="45">
        <v>0</v>
      </c>
      <c r="O52" s="45">
        <v>0</v>
      </c>
      <c r="P52" s="101">
        <v>0</v>
      </c>
      <c r="Q52" s="153">
        <f t="shared" si="4"/>
        <v>0</v>
      </c>
      <c r="R52" s="153">
        <f t="shared" si="0"/>
        <v>0</v>
      </c>
      <c r="S52" s="153">
        <f t="shared" si="1"/>
        <v>0</v>
      </c>
      <c r="T52" s="153">
        <f t="shared" si="2"/>
        <v>0</v>
      </c>
      <c r="U52" s="157">
        <f t="shared" si="3"/>
        <v>0</v>
      </c>
      <c r="V52" s="358"/>
      <c r="W52" s="358"/>
      <c r="X52" s="358"/>
      <c r="Y52" s="358"/>
      <c r="Z52" s="361"/>
      <c r="AA52" s="361"/>
      <c r="AB52" s="898"/>
    </row>
    <row r="53" spans="1:28" ht="32.25" customHeight="1" x14ac:dyDescent="0.3">
      <c r="A53" s="939"/>
      <c r="B53" s="941"/>
      <c r="C53" s="907"/>
      <c r="D53" s="918"/>
      <c r="E53" s="909"/>
      <c r="F53" s="912"/>
      <c r="G53" s="571" t="s">
        <v>367</v>
      </c>
      <c r="H53" s="571" t="s">
        <v>365</v>
      </c>
      <c r="I53" s="893"/>
      <c r="J53" s="889" t="s">
        <v>368</v>
      </c>
      <c r="K53" s="142">
        <v>0.25</v>
      </c>
      <c r="L53" s="110" t="s">
        <v>30</v>
      </c>
      <c r="M53" s="109">
        <v>0.25</v>
      </c>
      <c r="N53" s="109">
        <v>0.5</v>
      </c>
      <c r="O53" s="109">
        <v>0.75</v>
      </c>
      <c r="P53" s="108">
        <v>1</v>
      </c>
      <c r="Q53" s="6">
        <f t="shared" si="4"/>
        <v>6.25E-2</v>
      </c>
      <c r="R53" s="6">
        <f t="shared" si="0"/>
        <v>0.125</v>
      </c>
      <c r="S53" s="6">
        <f t="shared" si="1"/>
        <v>0.1875</v>
      </c>
      <c r="T53" s="6">
        <f t="shared" si="2"/>
        <v>0.25</v>
      </c>
      <c r="U53" s="141">
        <f t="shared" si="3"/>
        <v>0.25</v>
      </c>
      <c r="V53" s="358"/>
      <c r="W53" s="358"/>
      <c r="X53" s="358"/>
      <c r="Y53" s="358"/>
      <c r="Z53" s="361"/>
      <c r="AA53" s="361"/>
      <c r="AB53" s="898"/>
    </row>
    <row r="54" spans="1:28" ht="32.25" customHeight="1" x14ac:dyDescent="0.3">
      <c r="A54" s="939"/>
      <c r="B54" s="941"/>
      <c r="C54" s="907"/>
      <c r="D54" s="918"/>
      <c r="E54" s="909"/>
      <c r="F54" s="912"/>
      <c r="G54" s="571"/>
      <c r="H54" s="571"/>
      <c r="I54" s="893"/>
      <c r="J54" s="889"/>
      <c r="K54" s="173">
        <v>0.25</v>
      </c>
      <c r="L54" s="183" t="s">
        <v>33</v>
      </c>
      <c r="M54" s="45">
        <v>0</v>
      </c>
      <c r="N54" s="45">
        <v>0</v>
      </c>
      <c r="O54" s="45">
        <v>0</v>
      </c>
      <c r="P54" s="101">
        <v>0</v>
      </c>
      <c r="Q54" s="153">
        <f t="shared" si="4"/>
        <v>0</v>
      </c>
      <c r="R54" s="153">
        <f t="shared" si="0"/>
        <v>0</v>
      </c>
      <c r="S54" s="153">
        <f t="shared" si="1"/>
        <v>0</v>
      </c>
      <c r="T54" s="153">
        <f t="shared" si="2"/>
        <v>0</v>
      </c>
      <c r="U54" s="157">
        <f t="shared" si="3"/>
        <v>0</v>
      </c>
      <c r="V54" s="358"/>
      <c r="W54" s="358"/>
      <c r="X54" s="358"/>
      <c r="Y54" s="358"/>
      <c r="Z54" s="361"/>
      <c r="AA54" s="361"/>
      <c r="AB54" s="898"/>
    </row>
    <row r="55" spans="1:28" ht="32.25" customHeight="1" x14ac:dyDescent="0.3">
      <c r="A55" s="939"/>
      <c r="B55" s="941"/>
      <c r="C55" s="907"/>
      <c r="D55" s="918"/>
      <c r="E55" s="909"/>
      <c r="F55" s="912"/>
      <c r="G55" s="571" t="s">
        <v>369</v>
      </c>
      <c r="H55" s="571" t="s">
        <v>365</v>
      </c>
      <c r="I55" s="893"/>
      <c r="J55" s="889" t="s">
        <v>370</v>
      </c>
      <c r="K55" s="142">
        <v>0.25</v>
      </c>
      <c r="L55" s="110" t="s">
        <v>30</v>
      </c>
      <c r="M55" s="109">
        <v>0.25</v>
      </c>
      <c r="N55" s="109">
        <v>0.5</v>
      </c>
      <c r="O55" s="109">
        <v>0.75</v>
      </c>
      <c r="P55" s="108">
        <v>1</v>
      </c>
      <c r="Q55" s="6">
        <f t="shared" si="4"/>
        <v>6.25E-2</v>
      </c>
      <c r="R55" s="6">
        <f t="shared" si="0"/>
        <v>0.125</v>
      </c>
      <c r="S55" s="6">
        <f t="shared" si="1"/>
        <v>0.1875</v>
      </c>
      <c r="T55" s="6">
        <f t="shared" si="2"/>
        <v>0.25</v>
      </c>
      <c r="U55" s="141">
        <f t="shared" si="3"/>
        <v>0.25</v>
      </c>
      <c r="V55" s="358"/>
      <c r="W55" s="358"/>
      <c r="X55" s="358"/>
      <c r="Y55" s="358"/>
      <c r="Z55" s="361"/>
      <c r="AA55" s="361"/>
      <c r="AB55" s="898"/>
    </row>
    <row r="56" spans="1:28" ht="32.25" customHeight="1" x14ac:dyDescent="0.3">
      <c r="A56" s="939"/>
      <c r="B56" s="941"/>
      <c r="C56" s="907"/>
      <c r="D56" s="918"/>
      <c r="E56" s="909"/>
      <c r="F56" s="912"/>
      <c r="G56" s="571"/>
      <c r="H56" s="571"/>
      <c r="I56" s="893"/>
      <c r="J56" s="889"/>
      <c r="K56" s="173">
        <v>0.25</v>
      </c>
      <c r="L56" s="183" t="s">
        <v>33</v>
      </c>
      <c r="M56" s="45">
        <v>0</v>
      </c>
      <c r="N56" s="45">
        <v>0</v>
      </c>
      <c r="O56" s="45">
        <v>0</v>
      </c>
      <c r="P56" s="101">
        <v>0</v>
      </c>
      <c r="Q56" s="153">
        <f t="shared" si="4"/>
        <v>0</v>
      </c>
      <c r="R56" s="153">
        <f t="shared" si="0"/>
        <v>0</v>
      </c>
      <c r="S56" s="153">
        <f t="shared" si="1"/>
        <v>0</v>
      </c>
      <c r="T56" s="153">
        <f t="shared" si="2"/>
        <v>0</v>
      </c>
      <c r="U56" s="157">
        <f t="shared" si="3"/>
        <v>0</v>
      </c>
      <c r="V56" s="358"/>
      <c r="W56" s="358"/>
      <c r="X56" s="358"/>
      <c r="Y56" s="358"/>
      <c r="Z56" s="361"/>
      <c r="AA56" s="361"/>
      <c r="AB56" s="898"/>
    </row>
    <row r="57" spans="1:28" ht="32.25" customHeight="1" x14ac:dyDescent="0.3">
      <c r="A57" s="939"/>
      <c r="B57" s="941"/>
      <c r="C57" s="907"/>
      <c r="D57" s="918"/>
      <c r="E57" s="909"/>
      <c r="F57" s="912"/>
      <c r="G57" s="571" t="s">
        <v>371</v>
      </c>
      <c r="H57" s="571" t="s">
        <v>372</v>
      </c>
      <c r="I57" s="893"/>
      <c r="J57" s="889" t="s">
        <v>373</v>
      </c>
      <c r="K57" s="142">
        <v>0.25</v>
      </c>
      <c r="L57" s="110" t="s">
        <v>30</v>
      </c>
      <c r="M57" s="109">
        <v>0.2</v>
      </c>
      <c r="N57" s="109">
        <v>0.5</v>
      </c>
      <c r="O57" s="109">
        <v>0.75</v>
      </c>
      <c r="P57" s="108">
        <v>1</v>
      </c>
      <c r="Q57" s="6">
        <f t="shared" si="4"/>
        <v>0.05</v>
      </c>
      <c r="R57" s="6">
        <f t="shared" si="0"/>
        <v>0.125</v>
      </c>
      <c r="S57" s="6">
        <f t="shared" si="1"/>
        <v>0.1875</v>
      </c>
      <c r="T57" s="6">
        <f t="shared" si="2"/>
        <v>0.25</v>
      </c>
      <c r="U57" s="141">
        <f t="shared" si="3"/>
        <v>0.25</v>
      </c>
      <c r="V57" s="358"/>
      <c r="W57" s="358"/>
      <c r="X57" s="358"/>
      <c r="Y57" s="358"/>
      <c r="Z57" s="361"/>
      <c r="AA57" s="361"/>
      <c r="AB57" s="898"/>
    </row>
    <row r="58" spans="1:28" ht="32.25" customHeight="1" x14ac:dyDescent="0.3">
      <c r="A58" s="939"/>
      <c r="B58" s="941"/>
      <c r="C58" s="907"/>
      <c r="D58" s="918"/>
      <c r="E58" s="909"/>
      <c r="F58" s="913"/>
      <c r="G58" s="571"/>
      <c r="H58" s="571"/>
      <c r="I58" s="894"/>
      <c r="J58" s="889"/>
      <c r="K58" s="173">
        <v>0.25</v>
      </c>
      <c r="L58" s="183" t="s">
        <v>33</v>
      </c>
      <c r="M58" s="45">
        <v>0</v>
      </c>
      <c r="N58" s="45">
        <v>0</v>
      </c>
      <c r="O58" s="45">
        <v>0</v>
      </c>
      <c r="P58" s="101">
        <v>0</v>
      </c>
      <c r="Q58" s="153">
        <f t="shared" si="4"/>
        <v>0</v>
      </c>
      <c r="R58" s="153">
        <f t="shared" si="0"/>
        <v>0</v>
      </c>
      <c r="S58" s="153">
        <f t="shared" si="1"/>
        <v>0</v>
      </c>
      <c r="T58" s="153">
        <f t="shared" si="2"/>
        <v>0</v>
      </c>
      <c r="U58" s="157">
        <f t="shared" si="3"/>
        <v>0</v>
      </c>
      <c r="V58" s="358"/>
      <c r="W58" s="358"/>
      <c r="X58" s="358"/>
      <c r="Y58" s="358"/>
      <c r="Z58" s="361"/>
      <c r="AA58" s="361"/>
      <c r="AB58" s="898"/>
    </row>
    <row r="59" spans="1:28" ht="32.25" customHeight="1" x14ac:dyDescent="0.3">
      <c r="A59" s="939"/>
      <c r="B59" s="941"/>
      <c r="C59" s="907"/>
      <c r="D59" s="918" t="s">
        <v>374</v>
      </c>
      <c r="E59" s="909" t="s">
        <v>375</v>
      </c>
      <c r="F59" s="911">
        <v>113</v>
      </c>
      <c r="G59" s="571" t="s">
        <v>376</v>
      </c>
      <c r="H59" s="571" t="s">
        <v>377</v>
      </c>
      <c r="I59" s="892">
        <f>X59</f>
        <v>0</v>
      </c>
      <c r="J59" s="889" t="s">
        <v>378</v>
      </c>
      <c r="K59" s="142">
        <v>0.2</v>
      </c>
      <c r="L59" s="110" t="s">
        <v>30</v>
      </c>
      <c r="M59" s="109">
        <v>0.5</v>
      </c>
      <c r="N59" s="109">
        <v>1</v>
      </c>
      <c r="O59" s="109">
        <v>1</v>
      </c>
      <c r="P59" s="108">
        <v>1</v>
      </c>
      <c r="Q59" s="6">
        <f t="shared" si="4"/>
        <v>0.1</v>
      </c>
      <c r="R59" s="6">
        <f t="shared" si="0"/>
        <v>0.2</v>
      </c>
      <c r="S59" s="6">
        <f t="shared" si="1"/>
        <v>0.2</v>
      </c>
      <c r="T59" s="6">
        <f t="shared" si="2"/>
        <v>0.2</v>
      </c>
      <c r="U59" s="141">
        <f t="shared" si="3"/>
        <v>0.2</v>
      </c>
      <c r="V59" s="358">
        <f>+Q60+Q62+Q64</f>
        <v>0</v>
      </c>
      <c r="W59" s="358">
        <f>+R60+R62+R64</f>
        <v>0</v>
      </c>
      <c r="X59" s="358">
        <f>+S60+S62+S64</f>
        <v>0</v>
      </c>
      <c r="Y59" s="358">
        <f>+T60+T62+T64</f>
        <v>0</v>
      </c>
      <c r="Z59" s="361"/>
      <c r="AA59" s="361"/>
      <c r="AB59" s="898"/>
    </row>
    <row r="60" spans="1:28" ht="32.25" customHeight="1" x14ac:dyDescent="0.3">
      <c r="A60" s="939"/>
      <c r="B60" s="941"/>
      <c r="C60" s="907"/>
      <c r="D60" s="918"/>
      <c r="E60" s="909"/>
      <c r="F60" s="912"/>
      <c r="G60" s="571"/>
      <c r="H60" s="571"/>
      <c r="I60" s="893"/>
      <c r="J60" s="889"/>
      <c r="K60" s="173">
        <v>0.2</v>
      </c>
      <c r="L60" s="183" t="s">
        <v>33</v>
      </c>
      <c r="M60" s="45">
        <v>0</v>
      </c>
      <c r="N60" s="45">
        <v>0</v>
      </c>
      <c r="O60" s="45">
        <v>0</v>
      </c>
      <c r="P60" s="101">
        <v>0</v>
      </c>
      <c r="Q60" s="153">
        <f t="shared" si="4"/>
        <v>0</v>
      </c>
      <c r="R60" s="153">
        <f t="shared" si="0"/>
        <v>0</v>
      </c>
      <c r="S60" s="153">
        <f t="shared" si="1"/>
        <v>0</v>
      </c>
      <c r="T60" s="153">
        <f t="shared" si="2"/>
        <v>0</v>
      </c>
      <c r="U60" s="157">
        <f t="shared" si="3"/>
        <v>0</v>
      </c>
      <c r="V60" s="358"/>
      <c r="W60" s="358"/>
      <c r="X60" s="358"/>
      <c r="Y60" s="358"/>
      <c r="Z60" s="361"/>
      <c r="AA60" s="361"/>
      <c r="AB60" s="898"/>
    </row>
    <row r="61" spans="1:28" ht="32.25" customHeight="1" x14ac:dyDescent="0.3">
      <c r="A61" s="939"/>
      <c r="B61" s="941"/>
      <c r="C61" s="907"/>
      <c r="D61" s="918"/>
      <c r="E61" s="909"/>
      <c r="F61" s="912"/>
      <c r="G61" s="571" t="s">
        <v>379</v>
      </c>
      <c r="H61" s="571" t="s">
        <v>380</v>
      </c>
      <c r="I61" s="893"/>
      <c r="J61" s="889" t="s">
        <v>381</v>
      </c>
      <c r="K61" s="142">
        <v>0.4</v>
      </c>
      <c r="L61" s="110" t="s">
        <v>30</v>
      </c>
      <c r="M61" s="109">
        <v>0</v>
      </c>
      <c r="N61" s="109">
        <v>0.3</v>
      </c>
      <c r="O61" s="109">
        <v>0.5</v>
      </c>
      <c r="P61" s="108">
        <v>1</v>
      </c>
      <c r="Q61" s="6">
        <f t="shared" si="4"/>
        <v>0</v>
      </c>
      <c r="R61" s="6">
        <f t="shared" si="0"/>
        <v>0.12</v>
      </c>
      <c r="S61" s="6">
        <f t="shared" si="1"/>
        <v>0.2</v>
      </c>
      <c r="T61" s="6">
        <f t="shared" si="2"/>
        <v>0.4</v>
      </c>
      <c r="U61" s="141">
        <f t="shared" si="3"/>
        <v>0.4</v>
      </c>
      <c r="V61" s="358"/>
      <c r="W61" s="358"/>
      <c r="X61" s="358"/>
      <c r="Y61" s="358"/>
      <c r="Z61" s="361"/>
      <c r="AA61" s="361"/>
      <c r="AB61" s="898"/>
    </row>
    <row r="62" spans="1:28" ht="32.25" customHeight="1" x14ac:dyDescent="0.3">
      <c r="A62" s="939"/>
      <c r="B62" s="941"/>
      <c r="C62" s="907"/>
      <c r="D62" s="918"/>
      <c r="E62" s="909"/>
      <c r="F62" s="912"/>
      <c r="G62" s="571"/>
      <c r="H62" s="571"/>
      <c r="I62" s="893"/>
      <c r="J62" s="889"/>
      <c r="K62" s="173">
        <v>0.4</v>
      </c>
      <c r="L62" s="183" t="s">
        <v>33</v>
      </c>
      <c r="M62" s="45">
        <v>0</v>
      </c>
      <c r="N62" s="45">
        <v>0</v>
      </c>
      <c r="O62" s="45">
        <v>0</v>
      </c>
      <c r="P62" s="101">
        <v>0</v>
      </c>
      <c r="Q62" s="153">
        <f t="shared" si="4"/>
        <v>0</v>
      </c>
      <c r="R62" s="153">
        <f t="shared" si="0"/>
        <v>0</v>
      </c>
      <c r="S62" s="153">
        <f t="shared" si="1"/>
        <v>0</v>
      </c>
      <c r="T62" s="153">
        <f t="shared" si="2"/>
        <v>0</v>
      </c>
      <c r="U62" s="157">
        <f t="shared" si="3"/>
        <v>0</v>
      </c>
      <c r="V62" s="358"/>
      <c r="W62" s="358"/>
      <c r="X62" s="358"/>
      <c r="Y62" s="358"/>
      <c r="Z62" s="361"/>
      <c r="AA62" s="361"/>
      <c r="AB62" s="898"/>
    </row>
    <row r="63" spans="1:28" ht="32.25" customHeight="1" x14ac:dyDescent="0.3">
      <c r="A63" s="939"/>
      <c r="B63" s="941"/>
      <c r="C63" s="907"/>
      <c r="D63" s="918"/>
      <c r="E63" s="909"/>
      <c r="F63" s="912"/>
      <c r="G63" s="571" t="s">
        <v>382</v>
      </c>
      <c r="H63" s="571" t="s">
        <v>383</v>
      </c>
      <c r="I63" s="893"/>
      <c r="J63" s="889" t="s">
        <v>384</v>
      </c>
      <c r="K63" s="142">
        <v>0.4</v>
      </c>
      <c r="L63" s="110" t="s">
        <v>30</v>
      </c>
      <c r="M63" s="109">
        <v>0</v>
      </c>
      <c r="N63" s="109">
        <v>0</v>
      </c>
      <c r="O63" s="109">
        <v>0</v>
      </c>
      <c r="P63" s="108">
        <v>1</v>
      </c>
      <c r="Q63" s="6">
        <f t="shared" si="4"/>
        <v>0</v>
      </c>
      <c r="R63" s="6">
        <f t="shared" si="0"/>
        <v>0</v>
      </c>
      <c r="S63" s="6">
        <f t="shared" si="1"/>
        <v>0</v>
      </c>
      <c r="T63" s="6">
        <f t="shared" si="2"/>
        <v>0.4</v>
      </c>
      <c r="U63" s="141">
        <f t="shared" si="3"/>
        <v>0.4</v>
      </c>
      <c r="V63" s="358"/>
      <c r="W63" s="358"/>
      <c r="X63" s="358"/>
      <c r="Y63" s="358"/>
      <c r="Z63" s="361"/>
      <c r="AA63" s="361"/>
      <c r="AB63" s="898"/>
    </row>
    <row r="64" spans="1:28" ht="32.25" customHeight="1" x14ac:dyDescent="0.3">
      <c r="A64" s="939"/>
      <c r="B64" s="941"/>
      <c r="C64" s="908"/>
      <c r="D64" s="918"/>
      <c r="E64" s="909"/>
      <c r="F64" s="913"/>
      <c r="G64" s="571"/>
      <c r="H64" s="571"/>
      <c r="I64" s="894"/>
      <c r="J64" s="889"/>
      <c r="K64" s="173">
        <v>0.4</v>
      </c>
      <c r="L64" s="183" t="s">
        <v>33</v>
      </c>
      <c r="M64" s="45">
        <v>0</v>
      </c>
      <c r="N64" s="45">
        <v>0</v>
      </c>
      <c r="O64" s="45">
        <v>0</v>
      </c>
      <c r="P64" s="101">
        <v>0</v>
      </c>
      <c r="Q64" s="153">
        <f t="shared" si="4"/>
        <v>0</v>
      </c>
      <c r="R64" s="153">
        <f t="shared" si="0"/>
        <v>0</v>
      </c>
      <c r="S64" s="153">
        <f t="shared" si="1"/>
        <v>0</v>
      </c>
      <c r="T64" s="153">
        <f t="shared" si="2"/>
        <v>0</v>
      </c>
      <c r="U64" s="157">
        <f t="shared" si="3"/>
        <v>0</v>
      </c>
      <c r="V64" s="358"/>
      <c r="W64" s="358"/>
      <c r="X64" s="358"/>
      <c r="Y64" s="358"/>
      <c r="Z64" s="361"/>
      <c r="AA64" s="361"/>
      <c r="AB64" s="898"/>
    </row>
    <row r="65" spans="1:28" ht="32.25" customHeight="1" x14ac:dyDescent="0.3">
      <c r="A65" s="939"/>
      <c r="B65" s="941"/>
      <c r="C65" s="900" t="s">
        <v>385</v>
      </c>
      <c r="D65" s="902" t="s">
        <v>386</v>
      </c>
      <c r="E65" s="917" t="s">
        <v>387</v>
      </c>
      <c r="F65" s="914">
        <v>114</v>
      </c>
      <c r="G65" s="891" t="s">
        <v>388</v>
      </c>
      <c r="H65" s="891" t="s">
        <v>389</v>
      </c>
      <c r="I65" s="892">
        <f>X65</f>
        <v>0</v>
      </c>
      <c r="J65" s="891" t="s">
        <v>390</v>
      </c>
      <c r="K65" s="142">
        <v>0.25</v>
      </c>
      <c r="L65" s="110" t="s">
        <v>30</v>
      </c>
      <c r="M65" s="109">
        <v>0</v>
      </c>
      <c r="N65" s="109">
        <v>0.5</v>
      </c>
      <c r="O65" s="109">
        <v>0.75</v>
      </c>
      <c r="P65" s="108">
        <v>1</v>
      </c>
      <c r="Q65" s="6">
        <f t="shared" si="4"/>
        <v>0</v>
      </c>
      <c r="R65" s="6">
        <f t="shared" si="0"/>
        <v>0.125</v>
      </c>
      <c r="S65" s="6">
        <f t="shared" si="1"/>
        <v>0.1875</v>
      </c>
      <c r="T65" s="6">
        <f t="shared" si="2"/>
        <v>0.25</v>
      </c>
      <c r="U65" s="141">
        <f t="shared" si="3"/>
        <v>0.25</v>
      </c>
      <c r="V65" s="358">
        <f>+Q66+Q68+Q70+Q72</f>
        <v>0</v>
      </c>
      <c r="W65" s="358">
        <f>+R66+R68+R70+R72</f>
        <v>0</v>
      </c>
      <c r="X65" s="358">
        <f>+S66+S68+S70+S72</f>
        <v>0</v>
      </c>
      <c r="Y65" s="358">
        <f>+T66+T68+T70+T72</f>
        <v>0</v>
      </c>
      <c r="Z65" s="361"/>
      <c r="AA65" s="361"/>
      <c r="AB65" s="898"/>
    </row>
    <row r="66" spans="1:28" ht="32.25" customHeight="1" x14ac:dyDescent="0.3">
      <c r="A66" s="939"/>
      <c r="B66" s="941"/>
      <c r="C66" s="900"/>
      <c r="D66" s="902"/>
      <c r="E66" s="917"/>
      <c r="F66" s="915"/>
      <c r="G66" s="891"/>
      <c r="H66" s="891"/>
      <c r="I66" s="893"/>
      <c r="J66" s="891"/>
      <c r="K66" s="173">
        <v>0.25</v>
      </c>
      <c r="L66" s="183" t="s">
        <v>33</v>
      </c>
      <c r="M66" s="45">
        <v>0</v>
      </c>
      <c r="N66" s="45">
        <v>0</v>
      </c>
      <c r="O66" s="45">
        <v>0</v>
      </c>
      <c r="P66" s="101">
        <v>0</v>
      </c>
      <c r="Q66" s="153">
        <f t="shared" si="4"/>
        <v>0</v>
      </c>
      <c r="R66" s="153">
        <f t="shared" si="0"/>
        <v>0</v>
      </c>
      <c r="S66" s="153">
        <f t="shared" si="1"/>
        <v>0</v>
      </c>
      <c r="T66" s="153">
        <f t="shared" si="2"/>
        <v>0</v>
      </c>
      <c r="U66" s="157">
        <f t="shared" si="3"/>
        <v>0</v>
      </c>
      <c r="V66" s="358"/>
      <c r="W66" s="358"/>
      <c r="X66" s="358"/>
      <c r="Y66" s="358"/>
      <c r="Z66" s="361"/>
      <c r="AA66" s="361"/>
      <c r="AB66" s="898"/>
    </row>
    <row r="67" spans="1:28" ht="32.25" customHeight="1" x14ac:dyDescent="0.3">
      <c r="A67" s="939"/>
      <c r="B67" s="941"/>
      <c r="C67" s="900"/>
      <c r="D67" s="902"/>
      <c r="E67" s="917"/>
      <c r="F67" s="915"/>
      <c r="G67" s="891" t="s">
        <v>391</v>
      </c>
      <c r="H67" s="891" t="s">
        <v>392</v>
      </c>
      <c r="I67" s="893"/>
      <c r="J67" s="891" t="s">
        <v>393</v>
      </c>
      <c r="K67" s="142">
        <v>0.25</v>
      </c>
      <c r="L67" s="110" t="s">
        <v>30</v>
      </c>
      <c r="M67" s="109">
        <v>0</v>
      </c>
      <c r="N67" s="109">
        <v>0.5</v>
      </c>
      <c r="O67" s="109">
        <v>0.75</v>
      </c>
      <c r="P67" s="108">
        <v>1</v>
      </c>
      <c r="Q67" s="6">
        <f t="shared" si="4"/>
        <v>0</v>
      </c>
      <c r="R67" s="6">
        <f t="shared" si="0"/>
        <v>0.125</v>
      </c>
      <c r="S67" s="6">
        <f t="shared" si="1"/>
        <v>0.1875</v>
      </c>
      <c r="T67" s="6">
        <f t="shared" si="2"/>
        <v>0.25</v>
      </c>
      <c r="U67" s="141">
        <f t="shared" si="3"/>
        <v>0.25</v>
      </c>
      <c r="V67" s="358"/>
      <c r="W67" s="358"/>
      <c r="X67" s="358"/>
      <c r="Y67" s="358"/>
      <c r="Z67" s="361"/>
      <c r="AA67" s="361"/>
      <c r="AB67" s="898"/>
    </row>
    <row r="68" spans="1:28" ht="32.25" customHeight="1" x14ac:dyDescent="0.3">
      <c r="A68" s="939"/>
      <c r="B68" s="941"/>
      <c r="C68" s="900"/>
      <c r="D68" s="902"/>
      <c r="E68" s="917"/>
      <c r="F68" s="915"/>
      <c r="G68" s="891"/>
      <c r="H68" s="891"/>
      <c r="I68" s="893"/>
      <c r="J68" s="891"/>
      <c r="K68" s="173">
        <v>0.25</v>
      </c>
      <c r="L68" s="183" t="s">
        <v>33</v>
      </c>
      <c r="M68" s="45">
        <v>0</v>
      </c>
      <c r="N68" s="45">
        <v>0</v>
      </c>
      <c r="O68" s="45">
        <v>0</v>
      </c>
      <c r="P68" s="101">
        <v>0</v>
      </c>
      <c r="Q68" s="153">
        <f t="shared" si="4"/>
        <v>0</v>
      </c>
      <c r="R68" s="153">
        <f t="shared" ref="R68:R90" si="5">+SUM(N68:N68)*K68</f>
        <v>0</v>
      </c>
      <c r="S68" s="153">
        <f t="shared" ref="S68:S90" si="6">+SUM(O68:O68)*K68</f>
        <v>0</v>
      </c>
      <c r="T68" s="153">
        <f t="shared" ref="T68:T90" si="7">+SUM(P68:P68)*K68</f>
        <v>0</v>
      </c>
      <c r="U68" s="157">
        <f t="shared" ref="U68:U90" si="8">+MAX(Q68:T68)</f>
        <v>0</v>
      </c>
      <c r="V68" s="358"/>
      <c r="W68" s="358"/>
      <c r="X68" s="358"/>
      <c r="Y68" s="358"/>
      <c r="Z68" s="361"/>
      <c r="AA68" s="361"/>
      <c r="AB68" s="898"/>
    </row>
    <row r="69" spans="1:28" ht="32.25" customHeight="1" x14ac:dyDescent="0.3">
      <c r="A69" s="939"/>
      <c r="B69" s="941"/>
      <c r="C69" s="900"/>
      <c r="D69" s="902"/>
      <c r="E69" s="917"/>
      <c r="F69" s="915"/>
      <c r="G69" s="891" t="s">
        <v>394</v>
      </c>
      <c r="H69" s="891" t="s">
        <v>395</v>
      </c>
      <c r="I69" s="893"/>
      <c r="J69" s="891" t="s">
        <v>396</v>
      </c>
      <c r="K69" s="142">
        <v>0.25</v>
      </c>
      <c r="L69" s="110" t="s">
        <v>30</v>
      </c>
      <c r="M69" s="109">
        <v>0</v>
      </c>
      <c r="N69" s="109">
        <v>0.5</v>
      </c>
      <c r="O69" s="109">
        <v>0.75</v>
      </c>
      <c r="P69" s="108">
        <v>1</v>
      </c>
      <c r="Q69" s="6">
        <f t="shared" ref="Q69:Q90" si="9">+SUM(M69:M69)*K69</f>
        <v>0</v>
      </c>
      <c r="R69" s="6">
        <f t="shared" si="5"/>
        <v>0.125</v>
      </c>
      <c r="S69" s="6">
        <f t="shared" si="6"/>
        <v>0.1875</v>
      </c>
      <c r="T69" s="6">
        <f t="shared" si="7"/>
        <v>0.25</v>
      </c>
      <c r="U69" s="141">
        <f t="shared" si="8"/>
        <v>0.25</v>
      </c>
      <c r="V69" s="358"/>
      <c r="W69" s="358"/>
      <c r="X69" s="358"/>
      <c r="Y69" s="358"/>
      <c r="Z69" s="361"/>
      <c r="AA69" s="361"/>
      <c r="AB69" s="898"/>
    </row>
    <row r="70" spans="1:28" ht="32.25" customHeight="1" x14ac:dyDescent="0.3">
      <c r="A70" s="939"/>
      <c r="B70" s="941"/>
      <c r="C70" s="900"/>
      <c r="D70" s="902"/>
      <c r="E70" s="917"/>
      <c r="F70" s="915"/>
      <c r="G70" s="891"/>
      <c r="H70" s="891"/>
      <c r="I70" s="893"/>
      <c r="J70" s="891"/>
      <c r="K70" s="173">
        <v>0.25</v>
      </c>
      <c r="L70" s="183" t="s">
        <v>33</v>
      </c>
      <c r="M70" s="45">
        <v>0</v>
      </c>
      <c r="N70" s="45">
        <v>0</v>
      </c>
      <c r="O70" s="45">
        <v>0</v>
      </c>
      <c r="P70" s="101">
        <v>0</v>
      </c>
      <c r="Q70" s="153">
        <f t="shared" si="9"/>
        <v>0</v>
      </c>
      <c r="R70" s="153">
        <f t="shared" si="5"/>
        <v>0</v>
      </c>
      <c r="S70" s="153">
        <f t="shared" si="6"/>
        <v>0</v>
      </c>
      <c r="T70" s="153">
        <f t="shared" si="7"/>
        <v>0</v>
      </c>
      <c r="U70" s="157">
        <f t="shared" si="8"/>
        <v>0</v>
      </c>
      <c r="V70" s="358"/>
      <c r="W70" s="358"/>
      <c r="X70" s="358"/>
      <c r="Y70" s="358"/>
      <c r="Z70" s="361"/>
      <c r="AA70" s="361"/>
      <c r="AB70" s="898"/>
    </row>
    <row r="71" spans="1:28" ht="32.25" customHeight="1" x14ac:dyDescent="0.3">
      <c r="A71" s="939"/>
      <c r="B71" s="941"/>
      <c r="C71" s="900"/>
      <c r="D71" s="902"/>
      <c r="E71" s="917"/>
      <c r="F71" s="915"/>
      <c r="G71" s="891" t="s">
        <v>397</v>
      </c>
      <c r="H71" s="891" t="s">
        <v>398</v>
      </c>
      <c r="I71" s="893"/>
      <c r="J71" s="595" t="s">
        <v>399</v>
      </c>
      <c r="K71" s="142">
        <v>0.25</v>
      </c>
      <c r="L71" s="110" t="s">
        <v>30</v>
      </c>
      <c r="M71" s="109">
        <v>0</v>
      </c>
      <c r="N71" s="109">
        <v>0.5</v>
      </c>
      <c r="O71" s="109">
        <v>0.75</v>
      </c>
      <c r="P71" s="108">
        <v>1</v>
      </c>
      <c r="Q71" s="6">
        <f t="shared" si="9"/>
        <v>0</v>
      </c>
      <c r="R71" s="6">
        <f t="shared" si="5"/>
        <v>0.125</v>
      </c>
      <c r="S71" s="6">
        <f t="shared" si="6"/>
        <v>0.1875</v>
      </c>
      <c r="T71" s="6">
        <f t="shared" si="7"/>
        <v>0.25</v>
      </c>
      <c r="U71" s="141">
        <f t="shared" si="8"/>
        <v>0.25</v>
      </c>
      <c r="V71" s="358"/>
      <c r="W71" s="358"/>
      <c r="X71" s="358"/>
      <c r="Y71" s="358"/>
      <c r="Z71" s="361"/>
      <c r="AA71" s="361"/>
      <c r="AB71" s="898"/>
    </row>
    <row r="72" spans="1:28" ht="32.25" customHeight="1" x14ac:dyDescent="0.3">
      <c r="A72" s="939"/>
      <c r="B72" s="941"/>
      <c r="C72" s="900"/>
      <c r="D72" s="902"/>
      <c r="E72" s="917"/>
      <c r="F72" s="916"/>
      <c r="G72" s="891"/>
      <c r="H72" s="891"/>
      <c r="I72" s="894"/>
      <c r="J72" s="595"/>
      <c r="K72" s="173">
        <v>0.25</v>
      </c>
      <c r="L72" s="183" t="s">
        <v>33</v>
      </c>
      <c r="M72" s="45">
        <v>0</v>
      </c>
      <c r="N72" s="45">
        <v>0</v>
      </c>
      <c r="O72" s="45">
        <v>0</v>
      </c>
      <c r="P72" s="101">
        <v>0</v>
      </c>
      <c r="Q72" s="153">
        <f t="shared" si="9"/>
        <v>0</v>
      </c>
      <c r="R72" s="153">
        <f t="shared" si="5"/>
        <v>0</v>
      </c>
      <c r="S72" s="153">
        <f t="shared" si="6"/>
        <v>0</v>
      </c>
      <c r="T72" s="153">
        <f t="shared" si="7"/>
        <v>0</v>
      </c>
      <c r="U72" s="157">
        <f t="shared" si="8"/>
        <v>0</v>
      </c>
      <c r="V72" s="358"/>
      <c r="W72" s="358"/>
      <c r="X72" s="358"/>
      <c r="Y72" s="358"/>
      <c r="Z72" s="361"/>
      <c r="AA72" s="361"/>
      <c r="AB72" s="898"/>
    </row>
    <row r="73" spans="1:28" ht="32.25" customHeight="1" x14ac:dyDescent="0.3">
      <c r="A73" s="939"/>
      <c r="B73" s="941"/>
      <c r="C73" s="900"/>
      <c r="D73" s="901" t="s">
        <v>400</v>
      </c>
      <c r="E73" s="594" t="s">
        <v>401</v>
      </c>
      <c r="F73" s="903">
        <v>115</v>
      </c>
      <c r="G73" s="891" t="s">
        <v>402</v>
      </c>
      <c r="H73" s="891" t="s">
        <v>403</v>
      </c>
      <c r="I73" s="892">
        <f>X73</f>
        <v>0</v>
      </c>
      <c r="J73" s="595" t="s">
        <v>404</v>
      </c>
      <c r="K73" s="142">
        <v>0.2</v>
      </c>
      <c r="L73" s="110" t="s">
        <v>30</v>
      </c>
      <c r="M73" s="109">
        <v>0.05</v>
      </c>
      <c r="N73" s="109">
        <v>0.5</v>
      </c>
      <c r="O73" s="109">
        <v>0.75</v>
      </c>
      <c r="P73" s="108">
        <v>1</v>
      </c>
      <c r="Q73" s="6">
        <f t="shared" si="9"/>
        <v>1.0000000000000002E-2</v>
      </c>
      <c r="R73" s="6">
        <f t="shared" si="5"/>
        <v>0.1</v>
      </c>
      <c r="S73" s="6">
        <f t="shared" si="6"/>
        <v>0.15000000000000002</v>
      </c>
      <c r="T73" s="6">
        <f t="shared" si="7"/>
        <v>0.2</v>
      </c>
      <c r="U73" s="141">
        <f t="shared" si="8"/>
        <v>0.2</v>
      </c>
      <c r="V73" s="358">
        <f>+Q74+Q76+Q78</f>
        <v>0</v>
      </c>
      <c r="W73" s="358">
        <f>+R74+R76+R78</f>
        <v>0</v>
      </c>
      <c r="X73" s="358">
        <f>+S74+S76+S78</f>
        <v>0</v>
      </c>
      <c r="Y73" s="358">
        <f>+T74+T76+T78</f>
        <v>0</v>
      </c>
      <c r="Z73" s="361"/>
      <c r="AA73" s="361"/>
      <c r="AB73" s="898"/>
    </row>
    <row r="74" spans="1:28" ht="32.25" customHeight="1" x14ac:dyDescent="0.3">
      <c r="A74" s="939"/>
      <c r="B74" s="941"/>
      <c r="C74" s="900"/>
      <c r="D74" s="901"/>
      <c r="E74" s="594"/>
      <c r="F74" s="904"/>
      <c r="G74" s="891"/>
      <c r="H74" s="891"/>
      <c r="I74" s="893"/>
      <c r="J74" s="595"/>
      <c r="K74" s="173">
        <v>0.2</v>
      </c>
      <c r="L74" s="183" t="s">
        <v>33</v>
      </c>
      <c r="M74" s="45">
        <v>0</v>
      </c>
      <c r="N74" s="45">
        <v>0</v>
      </c>
      <c r="O74" s="45">
        <v>0</v>
      </c>
      <c r="P74" s="101">
        <v>0</v>
      </c>
      <c r="Q74" s="153">
        <f t="shared" si="9"/>
        <v>0</v>
      </c>
      <c r="R74" s="153">
        <f t="shared" si="5"/>
        <v>0</v>
      </c>
      <c r="S74" s="153">
        <f t="shared" si="6"/>
        <v>0</v>
      </c>
      <c r="T74" s="153">
        <f t="shared" si="7"/>
        <v>0</v>
      </c>
      <c r="U74" s="157">
        <f t="shared" si="8"/>
        <v>0</v>
      </c>
      <c r="V74" s="358"/>
      <c r="W74" s="358"/>
      <c r="X74" s="358"/>
      <c r="Y74" s="358"/>
      <c r="Z74" s="361"/>
      <c r="AA74" s="361"/>
      <c r="AB74" s="898"/>
    </row>
    <row r="75" spans="1:28" ht="32.25" customHeight="1" x14ac:dyDescent="0.3">
      <c r="A75" s="939"/>
      <c r="B75" s="941"/>
      <c r="C75" s="900"/>
      <c r="D75" s="901"/>
      <c r="E75" s="594"/>
      <c r="F75" s="904"/>
      <c r="G75" s="891" t="s">
        <v>405</v>
      </c>
      <c r="H75" s="891" t="s">
        <v>406</v>
      </c>
      <c r="I75" s="893"/>
      <c r="J75" s="595" t="s">
        <v>407</v>
      </c>
      <c r="K75" s="142">
        <v>0.4</v>
      </c>
      <c r="L75" s="110" t="s">
        <v>30</v>
      </c>
      <c r="M75" s="109">
        <v>0.1</v>
      </c>
      <c r="N75" s="109">
        <v>0.5</v>
      </c>
      <c r="O75" s="109">
        <v>0.75</v>
      </c>
      <c r="P75" s="108">
        <v>1</v>
      </c>
      <c r="Q75" s="6">
        <f t="shared" si="9"/>
        <v>4.0000000000000008E-2</v>
      </c>
      <c r="R75" s="6">
        <f t="shared" si="5"/>
        <v>0.2</v>
      </c>
      <c r="S75" s="6">
        <f t="shared" si="6"/>
        <v>0.30000000000000004</v>
      </c>
      <c r="T75" s="6">
        <f t="shared" si="7"/>
        <v>0.4</v>
      </c>
      <c r="U75" s="141">
        <f t="shared" si="8"/>
        <v>0.4</v>
      </c>
      <c r="V75" s="358"/>
      <c r="W75" s="358"/>
      <c r="X75" s="358"/>
      <c r="Y75" s="358"/>
      <c r="Z75" s="361"/>
      <c r="AA75" s="361"/>
      <c r="AB75" s="898"/>
    </row>
    <row r="76" spans="1:28" ht="32.25" customHeight="1" x14ac:dyDescent="0.3">
      <c r="A76" s="939"/>
      <c r="B76" s="941"/>
      <c r="C76" s="900"/>
      <c r="D76" s="901"/>
      <c r="E76" s="594"/>
      <c r="F76" s="904"/>
      <c r="G76" s="891"/>
      <c r="H76" s="891"/>
      <c r="I76" s="893"/>
      <c r="J76" s="595"/>
      <c r="K76" s="173">
        <v>0.4</v>
      </c>
      <c r="L76" s="183" t="s">
        <v>33</v>
      </c>
      <c r="M76" s="45">
        <v>0</v>
      </c>
      <c r="N76" s="45">
        <v>0</v>
      </c>
      <c r="O76" s="45">
        <v>0</v>
      </c>
      <c r="P76" s="101">
        <v>0</v>
      </c>
      <c r="Q76" s="153">
        <f t="shared" si="9"/>
        <v>0</v>
      </c>
      <c r="R76" s="153">
        <f t="shared" si="5"/>
        <v>0</v>
      </c>
      <c r="S76" s="153">
        <f t="shared" si="6"/>
        <v>0</v>
      </c>
      <c r="T76" s="153">
        <f t="shared" si="7"/>
        <v>0</v>
      </c>
      <c r="U76" s="157">
        <f t="shared" si="8"/>
        <v>0</v>
      </c>
      <c r="V76" s="358"/>
      <c r="W76" s="358"/>
      <c r="X76" s="358"/>
      <c r="Y76" s="358"/>
      <c r="Z76" s="361"/>
      <c r="AA76" s="361"/>
      <c r="AB76" s="898"/>
    </row>
    <row r="77" spans="1:28" ht="32.25" customHeight="1" x14ac:dyDescent="0.3">
      <c r="A77" s="939"/>
      <c r="B77" s="941"/>
      <c r="C77" s="900"/>
      <c r="D77" s="901"/>
      <c r="E77" s="594"/>
      <c r="F77" s="904"/>
      <c r="G77" s="891" t="s">
        <v>408</v>
      </c>
      <c r="H77" s="891" t="s">
        <v>409</v>
      </c>
      <c r="I77" s="893"/>
      <c r="J77" s="595" t="s">
        <v>410</v>
      </c>
      <c r="K77" s="142">
        <v>0.4</v>
      </c>
      <c r="L77" s="110" t="s">
        <v>30</v>
      </c>
      <c r="M77" s="109">
        <v>0.1</v>
      </c>
      <c r="N77" s="109">
        <v>0.5</v>
      </c>
      <c r="O77" s="109">
        <v>1</v>
      </c>
      <c r="P77" s="108">
        <v>1</v>
      </c>
      <c r="Q77" s="6">
        <f t="shared" si="9"/>
        <v>4.0000000000000008E-2</v>
      </c>
      <c r="R77" s="6">
        <f t="shared" si="5"/>
        <v>0.2</v>
      </c>
      <c r="S77" s="6">
        <f t="shared" si="6"/>
        <v>0.4</v>
      </c>
      <c r="T77" s="6">
        <f t="shared" si="7"/>
        <v>0.4</v>
      </c>
      <c r="U77" s="141">
        <f t="shared" si="8"/>
        <v>0.4</v>
      </c>
      <c r="V77" s="358"/>
      <c r="W77" s="358"/>
      <c r="X77" s="358"/>
      <c r="Y77" s="358"/>
      <c r="Z77" s="361"/>
      <c r="AA77" s="361"/>
      <c r="AB77" s="898"/>
    </row>
    <row r="78" spans="1:28" ht="32.25" customHeight="1" x14ac:dyDescent="0.3">
      <c r="A78" s="939"/>
      <c r="B78" s="941"/>
      <c r="C78" s="900"/>
      <c r="D78" s="901"/>
      <c r="E78" s="594"/>
      <c r="F78" s="905"/>
      <c r="G78" s="891"/>
      <c r="H78" s="891"/>
      <c r="I78" s="894"/>
      <c r="J78" s="595"/>
      <c r="K78" s="173">
        <v>0.4</v>
      </c>
      <c r="L78" s="183" t="s">
        <v>33</v>
      </c>
      <c r="M78" s="45">
        <v>0</v>
      </c>
      <c r="N78" s="45">
        <v>0</v>
      </c>
      <c r="O78" s="45">
        <v>0</v>
      </c>
      <c r="P78" s="101">
        <v>0</v>
      </c>
      <c r="Q78" s="153">
        <f t="shared" si="9"/>
        <v>0</v>
      </c>
      <c r="R78" s="153">
        <f t="shared" si="5"/>
        <v>0</v>
      </c>
      <c r="S78" s="153">
        <f t="shared" si="6"/>
        <v>0</v>
      </c>
      <c r="T78" s="153">
        <f t="shared" si="7"/>
        <v>0</v>
      </c>
      <c r="U78" s="157">
        <f t="shared" si="8"/>
        <v>0</v>
      </c>
      <c r="V78" s="358"/>
      <c r="W78" s="358"/>
      <c r="X78" s="358"/>
      <c r="Y78" s="358"/>
      <c r="Z78" s="361"/>
      <c r="AA78" s="361"/>
      <c r="AB78" s="898"/>
    </row>
    <row r="79" spans="1:28" ht="32.25" customHeight="1" x14ac:dyDescent="0.3">
      <c r="A79" s="939"/>
      <c r="B79" s="941"/>
      <c r="C79" s="900" t="s">
        <v>411</v>
      </c>
      <c r="D79" s="901" t="s">
        <v>412</v>
      </c>
      <c r="E79" s="594" t="s">
        <v>413</v>
      </c>
      <c r="F79" s="903">
        <v>116</v>
      </c>
      <c r="G79" s="571" t="s">
        <v>414</v>
      </c>
      <c r="H79" s="891" t="s">
        <v>415</v>
      </c>
      <c r="I79" s="892">
        <f>X79</f>
        <v>0</v>
      </c>
      <c r="J79" s="595" t="s">
        <v>416</v>
      </c>
      <c r="K79" s="142">
        <v>0.5</v>
      </c>
      <c r="L79" s="110" t="s">
        <v>30</v>
      </c>
      <c r="M79" s="109">
        <v>0.1</v>
      </c>
      <c r="N79" s="109">
        <v>0.5</v>
      </c>
      <c r="O79" s="109">
        <v>0.75</v>
      </c>
      <c r="P79" s="108">
        <v>1</v>
      </c>
      <c r="Q79" s="6">
        <f t="shared" si="9"/>
        <v>0.05</v>
      </c>
      <c r="R79" s="6">
        <f t="shared" si="5"/>
        <v>0.25</v>
      </c>
      <c r="S79" s="6">
        <f t="shared" si="6"/>
        <v>0.375</v>
      </c>
      <c r="T79" s="6">
        <f t="shared" si="7"/>
        <v>0.5</v>
      </c>
      <c r="U79" s="141">
        <f t="shared" si="8"/>
        <v>0.5</v>
      </c>
      <c r="V79" s="358">
        <f>+Q80+Q82</f>
        <v>0</v>
      </c>
      <c r="W79" s="358">
        <f>+R80+R82</f>
        <v>0</v>
      </c>
      <c r="X79" s="358">
        <f>+S80+S82</f>
        <v>0</v>
      </c>
      <c r="Y79" s="358">
        <f>+T80+T82</f>
        <v>0</v>
      </c>
      <c r="Z79" s="361"/>
      <c r="AA79" s="361"/>
      <c r="AB79" s="898"/>
    </row>
    <row r="80" spans="1:28" ht="32.25" customHeight="1" x14ac:dyDescent="0.3">
      <c r="A80" s="939"/>
      <c r="B80" s="941"/>
      <c r="C80" s="900"/>
      <c r="D80" s="901"/>
      <c r="E80" s="594"/>
      <c r="F80" s="904"/>
      <c r="G80" s="571"/>
      <c r="H80" s="891"/>
      <c r="I80" s="893"/>
      <c r="J80" s="595"/>
      <c r="K80" s="173">
        <v>0.5</v>
      </c>
      <c r="L80" s="183" t="s">
        <v>33</v>
      </c>
      <c r="M80" s="45">
        <v>0</v>
      </c>
      <c r="N80" s="45">
        <v>0</v>
      </c>
      <c r="O80" s="45">
        <v>0</v>
      </c>
      <c r="P80" s="101">
        <v>0</v>
      </c>
      <c r="Q80" s="153">
        <f t="shared" si="9"/>
        <v>0</v>
      </c>
      <c r="R80" s="153">
        <f t="shared" si="5"/>
        <v>0</v>
      </c>
      <c r="S80" s="153">
        <f t="shared" si="6"/>
        <v>0</v>
      </c>
      <c r="T80" s="153">
        <f t="shared" si="7"/>
        <v>0</v>
      </c>
      <c r="U80" s="157">
        <f t="shared" si="8"/>
        <v>0</v>
      </c>
      <c r="V80" s="358"/>
      <c r="W80" s="358"/>
      <c r="X80" s="358"/>
      <c r="Y80" s="358"/>
      <c r="Z80" s="361"/>
      <c r="AA80" s="361"/>
      <c r="AB80" s="898"/>
    </row>
    <row r="81" spans="1:28" ht="32.25" customHeight="1" x14ac:dyDescent="0.3">
      <c r="A81" s="939"/>
      <c r="B81" s="941"/>
      <c r="C81" s="900"/>
      <c r="D81" s="901"/>
      <c r="E81" s="594"/>
      <c r="F81" s="904"/>
      <c r="G81" s="571"/>
      <c r="H81" s="891" t="s">
        <v>417</v>
      </c>
      <c r="I81" s="893"/>
      <c r="J81" s="595" t="s">
        <v>418</v>
      </c>
      <c r="K81" s="142">
        <v>0.5</v>
      </c>
      <c r="L81" s="110" t="s">
        <v>30</v>
      </c>
      <c r="M81" s="109">
        <v>0.1</v>
      </c>
      <c r="N81" s="109">
        <v>0.5</v>
      </c>
      <c r="O81" s="109">
        <v>0.75</v>
      </c>
      <c r="P81" s="108">
        <v>1</v>
      </c>
      <c r="Q81" s="6">
        <f t="shared" si="9"/>
        <v>0.05</v>
      </c>
      <c r="R81" s="6">
        <f t="shared" si="5"/>
        <v>0.25</v>
      </c>
      <c r="S81" s="6">
        <f t="shared" si="6"/>
        <v>0.375</v>
      </c>
      <c r="T81" s="6">
        <f t="shared" si="7"/>
        <v>0.5</v>
      </c>
      <c r="U81" s="141">
        <f t="shared" si="8"/>
        <v>0.5</v>
      </c>
      <c r="V81" s="358"/>
      <c r="W81" s="358"/>
      <c r="X81" s="358"/>
      <c r="Y81" s="358"/>
      <c r="Z81" s="361"/>
      <c r="AA81" s="361"/>
      <c r="AB81" s="898"/>
    </row>
    <row r="82" spans="1:28" ht="51.75" customHeight="1" x14ac:dyDescent="0.3">
      <c r="A82" s="939"/>
      <c r="B82" s="941"/>
      <c r="C82" s="900"/>
      <c r="D82" s="901"/>
      <c r="E82" s="594"/>
      <c r="F82" s="905"/>
      <c r="G82" s="571"/>
      <c r="H82" s="891"/>
      <c r="I82" s="894"/>
      <c r="J82" s="595"/>
      <c r="K82" s="173">
        <v>0.5</v>
      </c>
      <c r="L82" s="183" t="s">
        <v>33</v>
      </c>
      <c r="M82" s="45">
        <v>0</v>
      </c>
      <c r="N82" s="45">
        <v>0</v>
      </c>
      <c r="O82" s="45">
        <v>0</v>
      </c>
      <c r="P82" s="101">
        <v>0</v>
      </c>
      <c r="Q82" s="153">
        <f t="shared" si="9"/>
        <v>0</v>
      </c>
      <c r="R82" s="153">
        <f t="shared" si="5"/>
        <v>0</v>
      </c>
      <c r="S82" s="153">
        <f t="shared" si="6"/>
        <v>0</v>
      </c>
      <c r="T82" s="153">
        <f t="shared" si="7"/>
        <v>0</v>
      </c>
      <c r="U82" s="157">
        <f t="shared" si="8"/>
        <v>0</v>
      </c>
      <c r="V82" s="358"/>
      <c r="W82" s="358"/>
      <c r="X82" s="358"/>
      <c r="Y82" s="358"/>
      <c r="Z82" s="361"/>
      <c r="AA82" s="361"/>
      <c r="AB82" s="898"/>
    </row>
    <row r="83" spans="1:28" ht="32.25" customHeight="1" x14ac:dyDescent="0.3">
      <c r="A83" s="939"/>
      <c r="B83" s="941"/>
      <c r="C83" s="900"/>
      <c r="D83" s="902" t="s">
        <v>419</v>
      </c>
      <c r="E83" s="594" t="s">
        <v>420</v>
      </c>
      <c r="F83" s="903">
        <v>117</v>
      </c>
      <c r="G83" s="891" t="s">
        <v>421</v>
      </c>
      <c r="H83" s="891" t="s">
        <v>422</v>
      </c>
      <c r="I83" s="892">
        <f>X83</f>
        <v>0</v>
      </c>
      <c r="J83" s="595" t="s">
        <v>423</v>
      </c>
      <c r="K83" s="142">
        <v>0.25</v>
      </c>
      <c r="L83" s="110" t="s">
        <v>30</v>
      </c>
      <c r="M83" s="109">
        <v>0.25</v>
      </c>
      <c r="N83" s="109">
        <v>0.5</v>
      </c>
      <c r="O83" s="109">
        <v>1</v>
      </c>
      <c r="P83" s="108">
        <v>1</v>
      </c>
      <c r="Q83" s="6">
        <f t="shared" si="9"/>
        <v>6.25E-2</v>
      </c>
      <c r="R83" s="6">
        <f t="shared" si="5"/>
        <v>0.125</v>
      </c>
      <c r="S83" s="6">
        <f t="shared" si="6"/>
        <v>0.25</v>
      </c>
      <c r="T83" s="6">
        <f t="shared" si="7"/>
        <v>0.25</v>
      </c>
      <c r="U83" s="141">
        <f t="shared" si="8"/>
        <v>0.25</v>
      </c>
      <c r="V83" s="358">
        <f>+Q84+Q86+Q88+Q90</f>
        <v>0</v>
      </c>
      <c r="W83" s="358">
        <f>+R84+R86+R88+R90</f>
        <v>0</v>
      </c>
      <c r="X83" s="358">
        <f>+S84+S86+S88+S90</f>
        <v>0</v>
      </c>
      <c r="Y83" s="358">
        <f>+T84+T86+T88+T90</f>
        <v>0</v>
      </c>
      <c r="Z83" s="361"/>
      <c r="AA83" s="361"/>
      <c r="AB83" s="898"/>
    </row>
    <row r="84" spans="1:28" ht="32.25" customHeight="1" x14ac:dyDescent="0.3">
      <c r="A84" s="939"/>
      <c r="B84" s="941"/>
      <c r="C84" s="900"/>
      <c r="D84" s="902"/>
      <c r="E84" s="594"/>
      <c r="F84" s="904"/>
      <c r="G84" s="891"/>
      <c r="H84" s="891"/>
      <c r="I84" s="893"/>
      <c r="J84" s="595"/>
      <c r="K84" s="173">
        <v>0.25</v>
      </c>
      <c r="L84" s="183" t="s">
        <v>33</v>
      </c>
      <c r="M84" s="45">
        <v>0</v>
      </c>
      <c r="N84" s="45">
        <v>0</v>
      </c>
      <c r="O84" s="45">
        <v>0</v>
      </c>
      <c r="P84" s="101">
        <v>0</v>
      </c>
      <c r="Q84" s="153">
        <f t="shared" si="9"/>
        <v>0</v>
      </c>
      <c r="R84" s="153">
        <f t="shared" si="5"/>
        <v>0</v>
      </c>
      <c r="S84" s="153">
        <f t="shared" si="6"/>
        <v>0</v>
      </c>
      <c r="T84" s="153">
        <f t="shared" si="7"/>
        <v>0</v>
      </c>
      <c r="U84" s="157">
        <f t="shared" si="8"/>
        <v>0</v>
      </c>
      <c r="V84" s="358"/>
      <c r="W84" s="358"/>
      <c r="X84" s="358"/>
      <c r="Y84" s="358"/>
      <c r="Z84" s="361"/>
      <c r="AA84" s="361"/>
      <c r="AB84" s="898"/>
    </row>
    <row r="85" spans="1:28" ht="32.25" customHeight="1" x14ac:dyDescent="0.3">
      <c r="A85" s="939"/>
      <c r="B85" s="941"/>
      <c r="C85" s="900"/>
      <c r="D85" s="902"/>
      <c r="E85" s="594"/>
      <c r="F85" s="904"/>
      <c r="G85" s="891" t="s">
        <v>424</v>
      </c>
      <c r="H85" s="891" t="s">
        <v>425</v>
      </c>
      <c r="I85" s="893"/>
      <c r="J85" s="890" t="s">
        <v>426</v>
      </c>
      <c r="K85" s="142">
        <v>0.25</v>
      </c>
      <c r="L85" s="110" t="s">
        <v>30</v>
      </c>
      <c r="M85" s="109">
        <v>0.1</v>
      </c>
      <c r="N85" s="109">
        <v>0.3</v>
      </c>
      <c r="O85" s="109">
        <v>0.5</v>
      </c>
      <c r="P85" s="108">
        <v>1</v>
      </c>
      <c r="Q85" s="6">
        <f t="shared" si="9"/>
        <v>2.5000000000000001E-2</v>
      </c>
      <c r="R85" s="6">
        <f t="shared" si="5"/>
        <v>7.4999999999999997E-2</v>
      </c>
      <c r="S85" s="6">
        <f t="shared" si="6"/>
        <v>0.125</v>
      </c>
      <c r="T85" s="6">
        <f t="shared" si="7"/>
        <v>0.25</v>
      </c>
      <c r="U85" s="141">
        <f t="shared" si="8"/>
        <v>0.25</v>
      </c>
      <c r="V85" s="358"/>
      <c r="W85" s="358"/>
      <c r="X85" s="358"/>
      <c r="Y85" s="358"/>
      <c r="Z85" s="361"/>
      <c r="AA85" s="361"/>
      <c r="AB85" s="898"/>
    </row>
    <row r="86" spans="1:28" ht="32.25" customHeight="1" x14ac:dyDescent="0.3">
      <c r="A86" s="939"/>
      <c r="B86" s="941"/>
      <c r="C86" s="900"/>
      <c r="D86" s="902"/>
      <c r="E86" s="594"/>
      <c r="F86" s="904"/>
      <c r="G86" s="891"/>
      <c r="H86" s="891"/>
      <c r="I86" s="893"/>
      <c r="J86" s="890"/>
      <c r="K86" s="173">
        <v>0.25</v>
      </c>
      <c r="L86" s="183" t="s">
        <v>33</v>
      </c>
      <c r="M86" s="45">
        <v>0</v>
      </c>
      <c r="N86" s="45">
        <v>0</v>
      </c>
      <c r="O86" s="45">
        <v>0</v>
      </c>
      <c r="P86" s="101">
        <v>0</v>
      </c>
      <c r="Q86" s="153">
        <f t="shared" si="9"/>
        <v>0</v>
      </c>
      <c r="R86" s="153">
        <f t="shared" si="5"/>
        <v>0</v>
      </c>
      <c r="S86" s="153">
        <f t="shared" si="6"/>
        <v>0</v>
      </c>
      <c r="T86" s="153">
        <f t="shared" si="7"/>
        <v>0</v>
      </c>
      <c r="U86" s="157">
        <f t="shared" si="8"/>
        <v>0</v>
      </c>
      <c r="V86" s="358"/>
      <c r="W86" s="358"/>
      <c r="X86" s="358"/>
      <c r="Y86" s="358"/>
      <c r="Z86" s="361"/>
      <c r="AA86" s="361"/>
      <c r="AB86" s="898"/>
    </row>
    <row r="87" spans="1:28" ht="32.25" customHeight="1" x14ac:dyDescent="0.3">
      <c r="A87" s="939"/>
      <c r="B87" s="941"/>
      <c r="C87" s="900"/>
      <c r="D87" s="902"/>
      <c r="E87" s="594"/>
      <c r="F87" s="904"/>
      <c r="G87" s="891" t="s">
        <v>427</v>
      </c>
      <c r="H87" s="891" t="s">
        <v>428</v>
      </c>
      <c r="I87" s="893"/>
      <c r="J87" s="890" t="s">
        <v>429</v>
      </c>
      <c r="K87" s="142">
        <v>0.25</v>
      </c>
      <c r="L87" s="110" t="s">
        <v>30</v>
      </c>
      <c r="M87" s="109">
        <v>0.1</v>
      </c>
      <c r="N87" s="109">
        <v>0.3</v>
      </c>
      <c r="O87" s="109">
        <v>0.5</v>
      </c>
      <c r="P87" s="108">
        <v>1</v>
      </c>
      <c r="Q87" s="6">
        <f t="shared" si="9"/>
        <v>2.5000000000000001E-2</v>
      </c>
      <c r="R87" s="6">
        <f t="shared" si="5"/>
        <v>7.4999999999999997E-2</v>
      </c>
      <c r="S87" s="6">
        <f t="shared" si="6"/>
        <v>0.125</v>
      </c>
      <c r="T87" s="6">
        <f t="shared" si="7"/>
        <v>0.25</v>
      </c>
      <c r="U87" s="141">
        <f t="shared" si="8"/>
        <v>0.25</v>
      </c>
      <c r="V87" s="358"/>
      <c r="W87" s="358"/>
      <c r="X87" s="358"/>
      <c r="Y87" s="358"/>
      <c r="Z87" s="361"/>
      <c r="AA87" s="361"/>
      <c r="AB87" s="898"/>
    </row>
    <row r="88" spans="1:28" ht="32.25" customHeight="1" x14ac:dyDescent="0.3">
      <c r="A88" s="939"/>
      <c r="B88" s="941"/>
      <c r="C88" s="900"/>
      <c r="D88" s="902"/>
      <c r="E88" s="594"/>
      <c r="F88" s="904"/>
      <c r="G88" s="891"/>
      <c r="H88" s="891"/>
      <c r="I88" s="893"/>
      <c r="J88" s="890"/>
      <c r="K88" s="173">
        <v>0.25</v>
      </c>
      <c r="L88" s="183" t="s">
        <v>33</v>
      </c>
      <c r="M88" s="45">
        <v>0</v>
      </c>
      <c r="N88" s="45">
        <v>0</v>
      </c>
      <c r="O88" s="45">
        <v>0</v>
      </c>
      <c r="P88" s="101">
        <v>0</v>
      </c>
      <c r="Q88" s="153">
        <f t="shared" si="9"/>
        <v>0</v>
      </c>
      <c r="R88" s="153">
        <f t="shared" si="5"/>
        <v>0</v>
      </c>
      <c r="S88" s="153">
        <f t="shared" si="6"/>
        <v>0</v>
      </c>
      <c r="T88" s="153">
        <f t="shared" si="7"/>
        <v>0</v>
      </c>
      <c r="U88" s="157">
        <f t="shared" si="8"/>
        <v>0</v>
      </c>
      <c r="V88" s="358"/>
      <c r="W88" s="358"/>
      <c r="X88" s="358"/>
      <c r="Y88" s="358"/>
      <c r="Z88" s="361"/>
      <c r="AA88" s="361"/>
      <c r="AB88" s="898"/>
    </row>
    <row r="89" spans="1:28" ht="32.25" customHeight="1" x14ac:dyDescent="0.3">
      <c r="A89" s="939"/>
      <c r="B89" s="941"/>
      <c r="C89" s="900"/>
      <c r="D89" s="902"/>
      <c r="E89" s="594"/>
      <c r="F89" s="904"/>
      <c r="G89" s="891" t="s">
        <v>430</v>
      </c>
      <c r="H89" s="891" t="s">
        <v>431</v>
      </c>
      <c r="I89" s="893"/>
      <c r="J89" s="890" t="s">
        <v>432</v>
      </c>
      <c r="K89" s="142">
        <v>0.25</v>
      </c>
      <c r="L89" s="110" t="s">
        <v>30</v>
      </c>
      <c r="M89" s="109">
        <v>0</v>
      </c>
      <c r="N89" s="109">
        <v>0</v>
      </c>
      <c r="O89" s="109">
        <v>0</v>
      </c>
      <c r="P89" s="108">
        <v>1</v>
      </c>
      <c r="Q89" s="138">
        <f t="shared" si="9"/>
        <v>0</v>
      </c>
      <c r="R89" s="138">
        <f t="shared" si="5"/>
        <v>0</v>
      </c>
      <c r="S89" s="138">
        <f t="shared" si="6"/>
        <v>0</v>
      </c>
      <c r="T89" s="138">
        <f t="shared" si="7"/>
        <v>0.25</v>
      </c>
      <c r="U89" s="143">
        <f t="shared" si="8"/>
        <v>0.25</v>
      </c>
      <c r="V89" s="358"/>
      <c r="W89" s="358"/>
      <c r="X89" s="358"/>
      <c r="Y89" s="358"/>
      <c r="Z89" s="361"/>
      <c r="AA89" s="361"/>
      <c r="AB89" s="898"/>
    </row>
    <row r="90" spans="1:28" ht="32.25" customHeight="1" x14ac:dyDescent="0.3">
      <c r="A90" s="940"/>
      <c r="B90" s="941"/>
      <c r="C90" s="900"/>
      <c r="D90" s="902"/>
      <c r="E90" s="594"/>
      <c r="F90" s="905"/>
      <c r="G90" s="891"/>
      <c r="H90" s="891"/>
      <c r="I90" s="894"/>
      <c r="J90" s="890"/>
      <c r="K90" s="173">
        <v>0.25</v>
      </c>
      <c r="L90" s="183" t="s">
        <v>33</v>
      </c>
      <c r="M90" s="45">
        <v>0</v>
      </c>
      <c r="N90" s="45">
        <v>0</v>
      </c>
      <c r="O90" s="45">
        <v>0</v>
      </c>
      <c r="P90" s="101">
        <v>0</v>
      </c>
      <c r="Q90" s="153">
        <f t="shared" si="9"/>
        <v>0</v>
      </c>
      <c r="R90" s="153">
        <f t="shared" si="5"/>
        <v>0</v>
      </c>
      <c r="S90" s="153">
        <f t="shared" si="6"/>
        <v>0</v>
      </c>
      <c r="T90" s="153">
        <f t="shared" si="7"/>
        <v>0</v>
      </c>
      <c r="U90" s="157">
        <f t="shared" si="8"/>
        <v>0</v>
      </c>
      <c r="V90" s="359"/>
      <c r="W90" s="359"/>
      <c r="X90" s="359"/>
      <c r="Y90" s="359"/>
      <c r="Z90" s="362"/>
      <c r="AA90" s="362"/>
      <c r="AB90" s="899"/>
    </row>
    <row r="91" spans="1:28" x14ac:dyDescent="0.3">
      <c r="Q91" s="273"/>
      <c r="R91" s="273"/>
      <c r="S91" s="273"/>
      <c r="T91" s="273"/>
      <c r="U91" s="273"/>
      <c r="V91" s="140"/>
      <c r="W91" s="140"/>
      <c r="X91" s="140"/>
      <c r="Y91" s="140"/>
    </row>
    <row r="92" spans="1:28" x14ac:dyDescent="0.3">
      <c r="Q92" s="273"/>
      <c r="R92" s="273"/>
      <c r="S92" s="273"/>
      <c r="T92" s="273"/>
      <c r="U92" s="273"/>
      <c r="V92" s="140"/>
      <c r="W92" s="140"/>
      <c r="X92" s="140"/>
      <c r="Y92" s="140"/>
    </row>
    <row r="93" spans="1:28" x14ac:dyDescent="0.3">
      <c r="Q93" s="249"/>
      <c r="R93" s="249"/>
      <c r="S93" s="249"/>
      <c r="T93" s="249"/>
      <c r="U93" s="191"/>
      <c r="V93" s="140"/>
      <c r="W93" s="140"/>
      <c r="X93" s="140"/>
      <c r="Y93" s="140"/>
    </row>
    <row r="94" spans="1:28" x14ac:dyDescent="0.3">
      <c r="Q94" s="249"/>
      <c r="R94" s="249"/>
      <c r="S94" s="249"/>
      <c r="T94" s="249"/>
      <c r="U94" s="191"/>
      <c r="V94" s="140"/>
      <c r="W94" s="140"/>
      <c r="X94" s="140"/>
      <c r="Y94" s="140"/>
    </row>
    <row r="95" spans="1:28" x14ac:dyDescent="0.3">
      <c r="Q95" s="493"/>
      <c r="R95" s="493"/>
      <c r="S95" s="493"/>
      <c r="T95" s="493"/>
      <c r="U95" s="493"/>
      <c r="V95" s="140"/>
      <c r="W95" s="140"/>
      <c r="X95" s="140"/>
      <c r="Y95" s="140"/>
    </row>
    <row r="96" spans="1:28" x14ac:dyDescent="0.3">
      <c r="Q96" s="273"/>
      <c r="R96" s="273"/>
      <c r="S96" s="273"/>
      <c r="T96" s="273"/>
      <c r="U96" s="273"/>
      <c r="V96" s="140"/>
      <c r="W96" s="140"/>
      <c r="X96" s="140"/>
      <c r="Y96" s="140"/>
    </row>
    <row r="97" spans="17:25" x14ac:dyDescent="0.3">
      <c r="Q97" s="275"/>
      <c r="R97" s="275"/>
      <c r="S97" s="275"/>
      <c r="T97" s="275"/>
      <c r="U97" s="275"/>
      <c r="V97" s="140"/>
      <c r="W97" s="140"/>
      <c r="X97" s="140"/>
      <c r="Y97" s="140"/>
    </row>
    <row r="98" spans="17:25" x14ac:dyDescent="0.3">
      <c r="Q98" s="139"/>
      <c r="R98" s="139"/>
      <c r="S98" s="139"/>
      <c r="T98" s="139"/>
      <c r="U98" s="140"/>
      <c r="V98" s="140"/>
      <c r="W98" s="140"/>
      <c r="X98" s="140"/>
      <c r="Y98" s="140"/>
    </row>
    <row r="99" spans="17:25" x14ac:dyDescent="0.3">
      <c r="Q99" s="139"/>
      <c r="R99" s="139"/>
      <c r="S99" s="139"/>
      <c r="T99" s="139"/>
      <c r="U99" s="140"/>
      <c r="V99" s="144"/>
      <c r="W99" s="144"/>
      <c r="X99" s="144"/>
      <c r="Y99" s="144"/>
    </row>
    <row r="100" spans="17:25" x14ac:dyDescent="0.3">
      <c r="Q100" s="139"/>
      <c r="R100" s="139"/>
      <c r="S100" s="139"/>
      <c r="T100" s="139"/>
      <c r="U100" s="140"/>
      <c r="V100" s="145"/>
      <c r="W100" s="145"/>
      <c r="X100" s="145"/>
      <c r="Y100" s="145"/>
    </row>
    <row r="101" spans="17:25" x14ac:dyDescent="0.3">
      <c r="Q101" s="139"/>
      <c r="R101" s="139"/>
      <c r="S101" s="139"/>
      <c r="T101" s="139"/>
      <c r="U101" s="140"/>
      <c r="V101" s="145"/>
      <c r="W101" s="145"/>
      <c r="X101" s="145"/>
      <c r="Y101" s="145"/>
    </row>
    <row r="102" spans="17:25" x14ac:dyDescent="0.3">
      <c r="Q102" s="139"/>
      <c r="R102" s="139"/>
      <c r="S102" s="139"/>
      <c r="T102" s="139"/>
      <c r="U102" s="140"/>
      <c r="V102" s="145"/>
      <c r="W102" s="145"/>
      <c r="X102" s="145"/>
      <c r="Y102" s="145"/>
    </row>
    <row r="103" spans="17:25" x14ac:dyDescent="0.3">
      <c r="Q103" s="139"/>
      <c r="R103" s="139"/>
      <c r="S103" s="139"/>
      <c r="T103" s="139"/>
      <c r="U103" s="140"/>
      <c r="V103" s="145"/>
      <c r="W103" s="145"/>
      <c r="X103" s="145"/>
      <c r="Y103" s="145"/>
    </row>
    <row r="104" spans="17:25" x14ac:dyDescent="0.3">
      <c r="Q104" s="139"/>
      <c r="R104" s="139"/>
      <c r="S104" s="139"/>
      <c r="T104" s="139"/>
      <c r="U104" s="140"/>
      <c r="V104" s="145"/>
      <c r="W104" s="145"/>
      <c r="X104" s="145"/>
      <c r="Y104" s="145"/>
    </row>
    <row r="105" spans="17:25" x14ac:dyDescent="0.3">
      <c r="Q105" s="139"/>
      <c r="R105" s="139"/>
      <c r="S105" s="139"/>
      <c r="T105" s="139"/>
      <c r="U105" s="140"/>
      <c r="V105" s="145"/>
      <c r="W105" s="145"/>
      <c r="X105" s="145"/>
      <c r="Y105" s="145"/>
    </row>
    <row r="106" spans="17:25" x14ac:dyDescent="0.3">
      <c r="Q106" s="139"/>
      <c r="R106" s="139"/>
      <c r="S106" s="139"/>
      <c r="T106" s="139"/>
      <c r="U106" s="140"/>
      <c r="V106" s="145"/>
      <c r="W106" s="145"/>
      <c r="X106" s="145"/>
      <c r="Y106" s="145"/>
    </row>
    <row r="107" spans="17:25" x14ac:dyDescent="0.3">
      <c r="Q107" s="139"/>
      <c r="R107" s="139"/>
      <c r="S107" s="139"/>
      <c r="T107" s="139"/>
      <c r="U107" s="140"/>
      <c r="V107" s="144"/>
      <c r="W107" s="144"/>
      <c r="X107" s="144"/>
      <c r="Y107" s="144"/>
    </row>
    <row r="108" spans="17:25" x14ac:dyDescent="0.3">
      <c r="Q108" s="139"/>
      <c r="R108" s="139"/>
      <c r="S108" s="139"/>
      <c r="T108" s="139"/>
      <c r="U108" s="140"/>
      <c r="V108" s="145"/>
      <c r="W108" s="145"/>
      <c r="X108" s="145"/>
      <c r="Y108" s="145"/>
    </row>
    <row r="109" spans="17:25" x14ac:dyDescent="0.3">
      <c r="Q109" s="139"/>
      <c r="R109" s="139"/>
      <c r="S109" s="139"/>
      <c r="T109" s="139"/>
      <c r="U109" s="140"/>
      <c r="V109" s="145"/>
      <c r="W109" s="145"/>
      <c r="X109" s="145"/>
      <c r="Y109" s="145"/>
    </row>
    <row r="110" spans="17:25" x14ac:dyDescent="0.3">
      <c r="Q110" s="139"/>
      <c r="R110" s="139"/>
      <c r="S110" s="139"/>
      <c r="T110" s="139"/>
      <c r="U110" s="140"/>
      <c r="V110" s="145"/>
      <c r="W110" s="145"/>
      <c r="X110" s="145"/>
      <c r="Y110" s="145"/>
    </row>
    <row r="111" spans="17:25" x14ac:dyDescent="0.3">
      <c r="Q111" s="139"/>
      <c r="R111" s="139"/>
      <c r="S111" s="139"/>
      <c r="T111" s="139"/>
      <c r="U111" s="140"/>
      <c r="V111" s="145"/>
      <c r="W111" s="145"/>
      <c r="X111" s="145"/>
      <c r="Y111" s="145"/>
    </row>
    <row r="112" spans="17:25" x14ac:dyDescent="0.3">
      <c r="Q112" s="139"/>
      <c r="R112" s="139"/>
      <c r="S112" s="139"/>
      <c r="T112" s="139"/>
      <c r="U112" s="140"/>
      <c r="V112" s="145"/>
      <c r="W112" s="145"/>
      <c r="X112" s="145"/>
      <c r="Y112" s="145"/>
    </row>
    <row r="113" spans="17:25" x14ac:dyDescent="0.3">
      <c r="Q113" s="139"/>
      <c r="R113" s="139"/>
      <c r="S113" s="139"/>
      <c r="T113" s="139"/>
      <c r="U113" s="140"/>
      <c r="V113" s="145"/>
      <c r="W113" s="145"/>
      <c r="X113" s="145"/>
      <c r="Y113" s="145"/>
    </row>
    <row r="114" spans="17:25" x14ac:dyDescent="0.3">
      <c r="Q114" s="139"/>
      <c r="R114" s="139"/>
      <c r="S114" s="139"/>
      <c r="T114" s="139"/>
      <c r="U114" s="140"/>
      <c r="V114" s="145"/>
      <c r="W114" s="145"/>
      <c r="X114" s="145"/>
      <c r="Y114" s="145"/>
    </row>
    <row r="115" spans="17:25" x14ac:dyDescent="0.3">
      <c r="Q115" s="103"/>
      <c r="R115" s="103"/>
      <c r="S115" s="103"/>
      <c r="T115" s="103"/>
      <c r="U115" s="103"/>
      <c r="V115" s="103"/>
      <c r="W115" s="103"/>
      <c r="X115" s="103"/>
      <c r="Y115" s="103"/>
    </row>
    <row r="116" spans="17:25" x14ac:dyDescent="0.3">
      <c r="Q116" s="103"/>
      <c r="R116" s="103"/>
      <c r="S116" s="103"/>
      <c r="T116" s="103"/>
      <c r="U116" s="103"/>
      <c r="V116" s="103"/>
      <c r="W116" s="103"/>
      <c r="X116" s="103"/>
      <c r="Y116" s="103"/>
    </row>
    <row r="117" spans="17:25" x14ac:dyDescent="0.3">
      <c r="Q117" s="103"/>
      <c r="R117" s="103"/>
      <c r="S117" s="103"/>
      <c r="T117" s="103"/>
      <c r="U117" s="103"/>
      <c r="V117" s="103"/>
      <c r="W117" s="103"/>
      <c r="X117" s="103"/>
      <c r="Y117" s="103"/>
    </row>
    <row r="118" spans="17:25" x14ac:dyDescent="0.3">
      <c r="Q118" s="103"/>
      <c r="R118" s="103"/>
      <c r="S118" s="103"/>
      <c r="T118" s="103"/>
      <c r="U118" s="103"/>
      <c r="V118" s="103"/>
      <c r="W118" s="103"/>
      <c r="X118" s="103"/>
      <c r="Y118" s="103"/>
    </row>
    <row r="119" spans="17:25" x14ac:dyDescent="0.3">
      <c r="Q119" s="103"/>
      <c r="R119" s="103"/>
      <c r="S119" s="103"/>
      <c r="T119" s="103"/>
      <c r="U119" s="103"/>
      <c r="V119" s="103"/>
      <c r="W119" s="103"/>
      <c r="X119" s="103"/>
      <c r="Y119" s="103"/>
    </row>
    <row r="120" spans="17:25" x14ac:dyDescent="0.3">
      <c r="Q120" s="103"/>
      <c r="R120" s="103"/>
      <c r="S120" s="103"/>
      <c r="T120" s="103"/>
      <c r="U120" s="103"/>
      <c r="V120" s="103"/>
      <c r="W120" s="103"/>
      <c r="X120" s="103"/>
      <c r="Y120" s="103"/>
    </row>
    <row r="121" spans="17:25" x14ac:dyDescent="0.3">
      <c r="Q121" s="103"/>
      <c r="R121" s="103"/>
      <c r="S121" s="103"/>
      <c r="T121" s="103"/>
      <c r="U121" s="103"/>
      <c r="V121" s="103"/>
      <c r="W121" s="103"/>
      <c r="X121" s="103"/>
      <c r="Y121" s="103"/>
    </row>
    <row r="122" spans="17:25" x14ac:dyDescent="0.3">
      <c r="Q122" s="103"/>
      <c r="R122" s="103"/>
      <c r="S122" s="103"/>
      <c r="T122" s="103"/>
      <c r="U122" s="103"/>
      <c r="V122" s="103"/>
      <c r="W122" s="103"/>
      <c r="X122" s="103"/>
      <c r="Y122" s="103"/>
    </row>
    <row r="123" spans="17:25" x14ac:dyDescent="0.3">
      <c r="Q123" s="103"/>
      <c r="R123" s="103"/>
      <c r="S123" s="103"/>
      <c r="T123" s="103"/>
      <c r="U123" s="103"/>
      <c r="V123" s="103"/>
      <c r="W123" s="103"/>
      <c r="X123" s="103"/>
      <c r="Y123" s="103"/>
    </row>
    <row r="124" spans="17:25" x14ac:dyDescent="0.3">
      <c r="Q124" s="103"/>
      <c r="R124" s="103"/>
      <c r="S124" s="103"/>
      <c r="T124" s="103"/>
      <c r="U124" s="103"/>
      <c r="V124" s="103"/>
      <c r="W124" s="103"/>
      <c r="X124" s="103"/>
      <c r="Y124" s="103"/>
    </row>
    <row r="125" spans="17:25" x14ac:dyDescent="0.3">
      <c r="Q125" s="103"/>
      <c r="R125" s="103"/>
      <c r="S125" s="103"/>
      <c r="T125" s="103"/>
      <c r="U125" s="103"/>
      <c r="V125" s="103"/>
      <c r="W125" s="103"/>
      <c r="X125" s="103"/>
      <c r="Y125" s="103"/>
    </row>
    <row r="126" spans="17:25" x14ac:dyDescent="0.3">
      <c r="Q126" s="103"/>
      <c r="R126" s="103"/>
      <c r="S126" s="103"/>
      <c r="T126" s="103"/>
      <c r="U126" s="103"/>
      <c r="V126" s="103"/>
      <c r="W126" s="103"/>
      <c r="X126" s="103"/>
      <c r="Y126" s="103"/>
    </row>
    <row r="127" spans="17:25" x14ac:dyDescent="0.3">
      <c r="Q127" s="103"/>
      <c r="R127" s="103"/>
      <c r="S127" s="103"/>
      <c r="T127" s="103"/>
      <c r="U127" s="103"/>
      <c r="V127" s="103"/>
      <c r="W127" s="103"/>
      <c r="X127" s="103"/>
      <c r="Y127" s="103"/>
    </row>
    <row r="128" spans="17:25" x14ac:dyDescent="0.3">
      <c r="Q128" s="103"/>
      <c r="R128" s="103"/>
      <c r="S128" s="103"/>
      <c r="T128" s="103"/>
      <c r="U128" s="103"/>
      <c r="V128" s="103"/>
      <c r="W128" s="103"/>
      <c r="X128" s="103"/>
      <c r="Y128" s="103"/>
    </row>
    <row r="129" spans="17:25" x14ac:dyDescent="0.3">
      <c r="Q129" s="103"/>
      <c r="R129" s="103"/>
      <c r="S129" s="103"/>
      <c r="T129" s="103"/>
      <c r="U129" s="103"/>
      <c r="V129" s="103"/>
      <c r="W129" s="103"/>
      <c r="X129" s="103"/>
      <c r="Y129" s="103"/>
    </row>
    <row r="130" spans="17:25" x14ac:dyDescent="0.3">
      <c r="Q130" s="103"/>
      <c r="R130" s="103"/>
      <c r="S130" s="103"/>
      <c r="T130" s="103"/>
      <c r="U130" s="103"/>
      <c r="V130" s="103"/>
      <c r="W130" s="103"/>
      <c r="X130" s="103"/>
      <c r="Y130" s="103"/>
    </row>
    <row r="131" spans="17:25" x14ac:dyDescent="0.3">
      <c r="Q131" s="103"/>
      <c r="R131" s="103"/>
      <c r="S131" s="103"/>
      <c r="T131" s="103"/>
      <c r="U131" s="103"/>
      <c r="V131" s="103"/>
      <c r="W131" s="103"/>
      <c r="X131" s="103"/>
      <c r="Y131" s="103"/>
    </row>
    <row r="132" spans="17:25" x14ac:dyDescent="0.3">
      <c r="Q132" s="103"/>
      <c r="R132" s="103"/>
      <c r="S132" s="103"/>
      <c r="T132" s="103"/>
      <c r="U132" s="103"/>
      <c r="V132" s="103"/>
      <c r="W132" s="103"/>
      <c r="X132" s="103"/>
      <c r="Y132" s="103"/>
    </row>
    <row r="133" spans="17:25" x14ac:dyDescent="0.3">
      <c r="Q133" s="103"/>
      <c r="R133" s="103"/>
      <c r="S133" s="103"/>
      <c r="T133" s="103"/>
      <c r="U133" s="103"/>
      <c r="V133" s="103"/>
      <c r="W133" s="103"/>
      <c r="X133" s="103"/>
      <c r="Y133" s="103"/>
    </row>
    <row r="134" spans="17:25" x14ac:dyDescent="0.3">
      <c r="Q134" s="103"/>
      <c r="R134" s="103"/>
      <c r="S134" s="103"/>
      <c r="T134" s="103"/>
      <c r="U134" s="103"/>
      <c r="V134" s="103"/>
      <c r="W134" s="103"/>
      <c r="X134" s="103"/>
      <c r="Y134" s="103"/>
    </row>
    <row r="135" spans="17:25" x14ac:dyDescent="0.3">
      <c r="Q135" s="103"/>
      <c r="R135" s="103"/>
      <c r="S135" s="103"/>
      <c r="T135" s="103"/>
      <c r="U135" s="103"/>
      <c r="V135" s="103"/>
      <c r="W135" s="103"/>
      <c r="X135" s="103"/>
      <c r="Y135" s="103"/>
    </row>
    <row r="136" spans="17:25" x14ac:dyDescent="0.3">
      <c r="Q136" s="103"/>
      <c r="R136" s="103"/>
      <c r="S136" s="103"/>
      <c r="T136" s="103"/>
      <c r="U136" s="103"/>
      <c r="V136" s="103"/>
      <c r="W136" s="103"/>
      <c r="X136" s="103"/>
      <c r="Y136" s="103"/>
    </row>
    <row r="137" spans="17:25" x14ac:dyDescent="0.3">
      <c r="Q137" s="103"/>
      <c r="R137" s="103"/>
      <c r="S137" s="103"/>
      <c r="T137" s="103"/>
      <c r="U137" s="103"/>
      <c r="V137" s="103"/>
      <c r="W137" s="103"/>
      <c r="X137" s="103"/>
      <c r="Y137" s="103"/>
    </row>
    <row r="138" spans="17:25" x14ac:dyDescent="0.3">
      <c r="Q138" s="103"/>
      <c r="R138" s="103"/>
      <c r="S138" s="103"/>
      <c r="T138" s="103"/>
      <c r="U138" s="103"/>
      <c r="V138" s="103"/>
      <c r="W138" s="103"/>
      <c r="X138" s="103"/>
      <c r="Y138" s="103"/>
    </row>
    <row r="139" spans="17:25" x14ac:dyDescent="0.3">
      <c r="Q139" s="103"/>
      <c r="R139" s="103"/>
      <c r="S139" s="103"/>
      <c r="T139" s="103"/>
      <c r="U139" s="103"/>
      <c r="V139" s="103"/>
      <c r="W139" s="103"/>
      <c r="X139" s="103"/>
      <c r="Y139" s="103"/>
    </row>
    <row r="140" spans="17:25" x14ac:dyDescent="0.3">
      <c r="Q140" s="103"/>
      <c r="R140" s="103"/>
      <c r="S140" s="103"/>
      <c r="T140" s="103"/>
      <c r="U140" s="103"/>
      <c r="V140" s="103"/>
      <c r="W140" s="103"/>
      <c r="X140" s="103"/>
      <c r="Y140" s="103"/>
    </row>
    <row r="141" spans="17:25" x14ac:dyDescent="0.3">
      <c r="Q141" s="103"/>
      <c r="R141" s="103"/>
      <c r="S141" s="103"/>
      <c r="T141" s="103"/>
      <c r="U141" s="103"/>
      <c r="V141" s="103"/>
      <c r="W141" s="103"/>
      <c r="X141" s="103"/>
      <c r="Y141" s="103"/>
    </row>
    <row r="142" spans="17:25" x14ac:dyDescent="0.3">
      <c r="Q142" s="103"/>
      <c r="R142" s="103"/>
      <c r="S142" s="103"/>
      <c r="T142" s="103"/>
      <c r="U142" s="103"/>
      <c r="V142" s="103"/>
      <c r="W142" s="103"/>
      <c r="X142" s="103"/>
      <c r="Y142" s="103"/>
    </row>
    <row r="143" spans="17:25" x14ac:dyDescent="0.3">
      <c r="Q143" s="103"/>
      <c r="R143" s="103"/>
      <c r="S143" s="103"/>
      <c r="T143" s="103"/>
      <c r="U143" s="103"/>
      <c r="V143" s="103"/>
      <c r="W143" s="103"/>
      <c r="X143" s="103"/>
      <c r="Y143" s="103"/>
    </row>
    <row r="144" spans="17:25" x14ac:dyDescent="0.3">
      <c r="Q144" s="103"/>
      <c r="R144" s="103"/>
      <c r="S144" s="103"/>
      <c r="T144" s="103"/>
      <c r="U144" s="103"/>
      <c r="V144" s="103"/>
      <c r="W144" s="103"/>
      <c r="X144" s="103"/>
      <c r="Y144" s="103"/>
    </row>
    <row r="145" spans="17:25" x14ac:dyDescent="0.3">
      <c r="Q145" s="103"/>
      <c r="R145" s="103"/>
      <c r="S145" s="103"/>
      <c r="T145" s="103"/>
      <c r="U145" s="103"/>
      <c r="V145" s="103"/>
      <c r="W145" s="103"/>
      <c r="X145" s="103"/>
      <c r="Y145" s="103"/>
    </row>
    <row r="146" spans="17:25" x14ac:dyDescent="0.3">
      <c r="Q146" s="103"/>
      <c r="R146" s="103"/>
      <c r="S146" s="103"/>
      <c r="T146" s="103"/>
      <c r="U146" s="103"/>
      <c r="V146" s="103"/>
      <c r="W146" s="103"/>
      <c r="X146" s="103"/>
      <c r="Y146" s="103"/>
    </row>
    <row r="147" spans="17:25" x14ac:dyDescent="0.3">
      <c r="Q147" s="103"/>
      <c r="R147" s="103"/>
      <c r="S147" s="103"/>
      <c r="T147" s="103"/>
      <c r="U147" s="103"/>
      <c r="V147" s="103"/>
      <c r="W147" s="103"/>
      <c r="X147" s="103"/>
      <c r="Y147" s="103"/>
    </row>
    <row r="148" spans="17:25" x14ac:dyDescent="0.3">
      <c r="Q148" s="103"/>
      <c r="R148" s="103"/>
      <c r="S148" s="103"/>
      <c r="T148" s="103"/>
      <c r="U148" s="103"/>
      <c r="V148" s="103"/>
      <c r="W148" s="103"/>
      <c r="X148" s="103"/>
      <c r="Y148" s="103"/>
    </row>
    <row r="149" spans="17:25" x14ac:dyDescent="0.3">
      <c r="Q149" s="103"/>
      <c r="R149" s="103"/>
      <c r="S149" s="103"/>
      <c r="T149" s="103"/>
      <c r="U149" s="103"/>
      <c r="V149" s="103"/>
      <c r="W149" s="103"/>
      <c r="X149" s="103"/>
      <c r="Y149" s="103"/>
    </row>
    <row r="150" spans="17:25" x14ac:dyDescent="0.3">
      <c r="Q150" s="103"/>
      <c r="R150" s="103"/>
      <c r="S150" s="103"/>
      <c r="T150" s="103"/>
      <c r="U150" s="103"/>
      <c r="V150" s="103"/>
      <c r="W150" s="103"/>
      <c r="X150" s="103"/>
      <c r="Y150" s="103"/>
    </row>
    <row r="151" spans="17:25" x14ac:dyDescent="0.3">
      <c r="Q151" s="103"/>
      <c r="R151" s="103"/>
      <c r="S151" s="103"/>
      <c r="T151" s="103"/>
      <c r="U151" s="103"/>
      <c r="V151" s="103"/>
      <c r="W151" s="103"/>
      <c r="X151" s="103"/>
      <c r="Y151" s="103"/>
    </row>
    <row r="152" spans="17:25" x14ac:dyDescent="0.3">
      <c r="Q152" s="103"/>
      <c r="R152" s="103"/>
      <c r="S152" s="103"/>
      <c r="T152" s="103"/>
      <c r="U152" s="103"/>
      <c r="V152" s="103"/>
      <c r="W152" s="103"/>
      <c r="X152" s="103"/>
      <c r="Y152" s="103"/>
    </row>
    <row r="153" spans="17:25" x14ac:dyDescent="0.3">
      <c r="Q153" s="103"/>
      <c r="R153" s="103"/>
      <c r="S153" s="103"/>
      <c r="T153" s="103"/>
      <c r="U153" s="103"/>
      <c r="V153" s="103"/>
      <c r="W153" s="103"/>
      <c r="X153" s="103"/>
      <c r="Y153" s="103"/>
    </row>
    <row r="154" spans="17:25" x14ac:dyDescent="0.3">
      <c r="Q154" s="103"/>
      <c r="R154" s="103"/>
      <c r="S154" s="103"/>
      <c r="T154" s="103"/>
      <c r="U154" s="103"/>
      <c r="V154" s="103"/>
      <c r="W154" s="103"/>
      <c r="X154" s="103"/>
      <c r="Y154" s="103"/>
    </row>
    <row r="155" spans="17:25" x14ac:dyDescent="0.3">
      <c r="Q155" s="103"/>
      <c r="R155" s="103"/>
      <c r="S155" s="103"/>
      <c r="T155" s="103"/>
      <c r="U155" s="103"/>
      <c r="V155" s="103"/>
      <c r="W155" s="103"/>
      <c r="X155" s="103"/>
      <c r="Y155" s="103"/>
    </row>
    <row r="156" spans="17:25" x14ac:dyDescent="0.3">
      <c r="Q156" s="103"/>
      <c r="R156" s="103"/>
      <c r="S156" s="103"/>
      <c r="T156" s="103"/>
      <c r="U156" s="103"/>
      <c r="V156" s="103"/>
      <c r="W156" s="103"/>
      <c r="X156" s="103"/>
      <c r="Y156" s="103"/>
    </row>
    <row r="157" spans="17:25" x14ac:dyDescent="0.3">
      <c r="Q157" s="103"/>
      <c r="R157" s="103"/>
      <c r="S157" s="103"/>
      <c r="T157" s="103"/>
      <c r="U157" s="103"/>
      <c r="V157" s="103"/>
      <c r="W157" s="103"/>
      <c r="X157" s="103"/>
      <c r="Y157" s="103"/>
    </row>
    <row r="158" spans="17:25" x14ac:dyDescent="0.3">
      <c r="Q158" s="103"/>
      <c r="R158" s="103"/>
      <c r="S158" s="103"/>
      <c r="T158" s="103"/>
      <c r="U158" s="103"/>
      <c r="V158" s="103"/>
      <c r="W158" s="103"/>
      <c r="X158" s="103"/>
      <c r="Y158" s="103"/>
    </row>
    <row r="159" spans="17:25" x14ac:dyDescent="0.3">
      <c r="Q159" s="103"/>
      <c r="R159" s="103"/>
      <c r="S159" s="103"/>
      <c r="T159" s="103"/>
      <c r="U159" s="103"/>
      <c r="V159" s="103"/>
      <c r="W159" s="103"/>
      <c r="X159" s="103"/>
      <c r="Y159" s="103"/>
    </row>
    <row r="160" spans="17:25" x14ac:dyDescent="0.3">
      <c r="Q160" s="103"/>
      <c r="R160" s="103"/>
      <c r="S160" s="103"/>
      <c r="T160" s="103"/>
      <c r="U160" s="103"/>
      <c r="V160" s="103"/>
      <c r="W160" s="103"/>
      <c r="X160" s="103"/>
      <c r="Y160" s="103"/>
    </row>
    <row r="161" spans="17:25" x14ac:dyDescent="0.3">
      <c r="Q161" s="103"/>
      <c r="R161" s="103"/>
      <c r="S161" s="103"/>
      <c r="T161" s="103"/>
      <c r="U161" s="103"/>
      <c r="V161" s="103"/>
      <c r="W161" s="103"/>
      <c r="X161" s="103"/>
      <c r="Y161" s="103"/>
    </row>
    <row r="162" spans="17:25" x14ac:dyDescent="0.3">
      <c r="Q162" s="103"/>
      <c r="R162" s="103"/>
      <c r="S162" s="103"/>
      <c r="T162" s="103"/>
      <c r="U162" s="103"/>
      <c r="V162" s="103"/>
      <c r="W162" s="103"/>
      <c r="X162" s="103"/>
      <c r="Y162" s="103"/>
    </row>
    <row r="163" spans="17:25" x14ac:dyDescent="0.3">
      <c r="Q163" s="103"/>
      <c r="R163" s="103"/>
      <c r="S163" s="103"/>
      <c r="T163" s="103"/>
      <c r="U163" s="103"/>
      <c r="V163" s="103"/>
      <c r="W163" s="103"/>
      <c r="X163" s="103"/>
      <c r="Y163" s="103"/>
    </row>
    <row r="164" spans="17:25" x14ac:dyDescent="0.3">
      <c r="Q164" s="103"/>
      <c r="R164" s="103"/>
      <c r="S164" s="103"/>
      <c r="T164" s="103"/>
      <c r="U164" s="103"/>
      <c r="V164" s="103"/>
      <c r="W164" s="103"/>
      <c r="X164" s="103"/>
      <c r="Y164" s="103"/>
    </row>
    <row r="165" spans="17:25" x14ac:dyDescent="0.3">
      <c r="Q165" s="103"/>
      <c r="R165" s="103"/>
      <c r="S165" s="103"/>
      <c r="T165" s="103"/>
      <c r="U165" s="103"/>
      <c r="V165" s="103"/>
      <c r="W165" s="103"/>
      <c r="X165" s="103"/>
      <c r="Y165" s="103"/>
    </row>
    <row r="166" spans="17:25" x14ac:dyDescent="0.3">
      <c r="Q166" s="103"/>
      <c r="R166" s="103"/>
      <c r="S166" s="103"/>
      <c r="T166" s="103"/>
      <c r="U166" s="103"/>
      <c r="V166" s="103"/>
      <c r="W166" s="103"/>
      <c r="X166" s="103"/>
      <c r="Y166" s="103"/>
    </row>
    <row r="167" spans="17:25" x14ac:dyDescent="0.3">
      <c r="Q167" s="103"/>
      <c r="R167" s="103"/>
      <c r="S167" s="103"/>
      <c r="T167" s="103"/>
      <c r="U167" s="103"/>
      <c r="V167" s="103"/>
      <c r="W167" s="103"/>
      <c r="X167" s="103"/>
      <c r="Y167" s="103"/>
    </row>
    <row r="168" spans="17:25" x14ac:dyDescent="0.3">
      <c r="Q168" s="103"/>
      <c r="R168" s="103"/>
      <c r="S168" s="103"/>
      <c r="T168" s="103"/>
      <c r="U168" s="103"/>
      <c r="V168" s="103"/>
      <c r="W168" s="103"/>
      <c r="X168" s="103"/>
      <c r="Y168" s="103"/>
    </row>
    <row r="169" spans="17:25" x14ac:dyDescent="0.3">
      <c r="Q169" s="103"/>
      <c r="R169" s="103"/>
      <c r="S169" s="103"/>
      <c r="T169" s="103"/>
      <c r="U169" s="103"/>
      <c r="V169" s="103"/>
      <c r="W169" s="103"/>
      <c r="X169" s="103"/>
      <c r="Y169" s="103"/>
    </row>
    <row r="170" spans="17:25" x14ac:dyDescent="0.3">
      <c r="Q170" s="103"/>
      <c r="R170" s="103"/>
      <c r="S170" s="103"/>
      <c r="T170" s="103"/>
      <c r="U170" s="103"/>
      <c r="V170" s="103"/>
      <c r="W170" s="103"/>
      <c r="X170" s="103"/>
      <c r="Y170" s="103"/>
    </row>
    <row r="171" spans="17:25" x14ac:dyDescent="0.3">
      <c r="Q171" s="103"/>
      <c r="R171" s="103"/>
      <c r="S171" s="103"/>
      <c r="T171" s="103"/>
      <c r="U171" s="103"/>
      <c r="V171" s="103"/>
      <c r="W171" s="103"/>
      <c r="X171" s="103"/>
      <c r="Y171" s="103"/>
    </row>
    <row r="172" spans="17:25" x14ac:dyDescent="0.3">
      <c r="Q172" s="103"/>
      <c r="R172" s="103"/>
      <c r="S172" s="103"/>
      <c r="T172" s="103"/>
      <c r="U172" s="103"/>
      <c r="V172" s="103"/>
      <c r="W172" s="103"/>
      <c r="X172" s="103"/>
      <c r="Y172" s="103"/>
    </row>
    <row r="173" spans="17:25" x14ac:dyDescent="0.3">
      <c r="Q173" s="103"/>
      <c r="R173" s="103"/>
      <c r="S173" s="103"/>
      <c r="T173" s="103"/>
      <c r="U173" s="103"/>
      <c r="V173" s="103"/>
      <c r="W173" s="103"/>
      <c r="X173" s="103"/>
      <c r="Y173" s="103"/>
    </row>
    <row r="174" spans="17:25" x14ac:dyDescent="0.3">
      <c r="Q174" s="103"/>
      <c r="R174" s="103"/>
      <c r="S174" s="103"/>
      <c r="T174" s="103"/>
      <c r="U174" s="103"/>
      <c r="V174" s="103"/>
      <c r="W174" s="103"/>
      <c r="X174" s="103"/>
      <c r="Y174" s="103"/>
    </row>
    <row r="175" spans="17:25" x14ac:dyDescent="0.3">
      <c r="Q175" s="103"/>
      <c r="R175" s="103"/>
      <c r="S175" s="103"/>
      <c r="T175" s="103"/>
      <c r="U175" s="103"/>
      <c r="V175" s="103"/>
      <c r="W175" s="103"/>
      <c r="X175" s="103"/>
      <c r="Y175" s="103"/>
    </row>
    <row r="176" spans="17:25" x14ac:dyDescent="0.3">
      <c r="Q176" s="103"/>
      <c r="R176" s="103"/>
      <c r="S176" s="103"/>
      <c r="T176" s="103"/>
      <c r="U176" s="103"/>
      <c r="V176" s="103"/>
      <c r="W176" s="103"/>
      <c r="X176" s="103"/>
      <c r="Y176" s="103"/>
    </row>
    <row r="177" spans="17:25" x14ac:dyDescent="0.3">
      <c r="Q177" s="103"/>
      <c r="R177" s="103"/>
      <c r="S177" s="103"/>
      <c r="T177" s="103"/>
      <c r="U177" s="103"/>
      <c r="V177" s="103"/>
      <c r="W177" s="103"/>
      <c r="X177" s="103"/>
      <c r="Y177" s="103"/>
    </row>
    <row r="178" spans="17:25" x14ac:dyDescent="0.3">
      <c r="Q178" s="103"/>
      <c r="R178" s="103"/>
      <c r="S178" s="103"/>
      <c r="T178" s="103"/>
      <c r="U178" s="103"/>
      <c r="V178" s="103"/>
      <c r="W178" s="103"/>
      <c r="X178" s="103"/>
      <c r="Y178" s="103"/>
    </row>
    <row r="179" spans="17:25" x14ac:dyDescent="0.3">
      <c r="Q179" s="103"/>
      <c r="R179" s="103"/>
      <c r="S179" s="103"/>
      <c r="T179" s="103"/>
      <c r="U179" s="103"/>
      <c r="V179" s="103"/>
      <c r="W179" s="103"/>
      <c r="X179" s="103"/>
      <c r="Y179" s="103"/>
    </row>
    <row r="180" spans="17:25" x14ac:dyDescent="0.3">
      <c r="Q180" s="103"/>
      <c r="R180" s="103"/>
      <c r="S180" s="103"/>
      <c r="T180" s="103"/>
      <c r="U180" s="103"/>
      <c r="V180" s="103"/>
      <c r="W180" s="103"/>
      <c r="X180" s="103"/>
      <c r="Y180" s="103"/>
    </row>
    <row r="181" spans="17:25" x14ac:dyDescent="0.3">
      <c r="Q181" s="103"/>
      <c r="R181" s="103"/>
      <c r="S181" s="103"/>
      <c r="T181" s="103"/>
      <c r="U181" s="103"/>
      <c r="V181" s="103"/>
      <c r="W181" s="103"/>
      <c r="X181" s="103"/>
      <c r="Y181" s="103"/>
    </row>
    <row r="182" spans="17:25" x14ac:dyDescent="0.3">
      <c r="Q182" s="103"/>
      <c r="R182" s="103"/>
      <c r="S182" s="103"/>
      <c r="T182" s="103"/>
      <c r="U182" s="103"/>
      <c r="V182" s="103"/>
      <c r="W182" s="103"/>
      <c r="X182" s="103"/>
      <c r="Y182" s="103"/>
    </row>
  </sheetData>
  <mergeCells count="242">
    <mergeCell ref="B1:C1"/>
    <mergeCell ref="K2:L2"/>
    <mergeCell ref="A3:A90"/>
    <mergeCell ref="B3:B90"/>
    <mergeCell ref="C3:C28"/>
    <mergeCell ref="D3:D12"/>
    <mergeCell ref="E3:E12"/>
    <mergeCell ref="G3:G12"/>
    <mergeCell ref="H3:H4"/>
    <mergeCell ref="H7:H8"/>
    <mergeCell ref="J3:J4"/>
    <mergeCell ref="H5:H6"/>
    <mergeCell ref="J5:J6"/>
    <mergeCell ref="J7:J8"/>
    <mergeCell ref="H11:H12"/>
    <mergeCell ref="J11:J12"/>
    <mergeCell ref="D13:D18"/>
    <mergeCell ref="E13:E18"/>
    <mergeCell ref="G13:G18"/>
    <mergeCell ref="H13:H18"/>
    <mergeCell ref="I13:I18"/>
    <mergeCell ref="J13:J14"/>
    <mergeCell ref="J15:J16"/>
    <mergeCell ref="J17:J18"/>
    <mergeCell ref="F3:F12"/>
    <mergeCell ref="F13:F18"/>
    <mergeCell ref="H9:H10"/>
    <mergeCell ref="J9:J10"/>
    <mergeCell ref="I3:I12"/>
    <mergeCell ref="D19:D22"/>
    <mergeCell ref="E19:E20"/>
    <mergeCell ref="G19:G20"/>
    <mergeCell ref="H19:H20"/>
    <mergeCell ref="J19:J20"/>
    <mergeCell ref="E21:E22"/>
    <mergeCell ref="G21:G22"/>
    <mergeCell ref="H21:H22"/>
    <mergeCell ref="J21:J22"/>
    <mergeCell ref="F19:F22"/>
    <mergeCell ref="I19:I22"/>
    <mergeCell ref="D23:D28"/>
    <mergeCell ref="E23:E28"/>
    <mergeCell ref="G23:G28"/>
    <mergeCell ref="H23:H24"/>
    <mergeCell ref="J23:J24"/>
    <mergeCell ref="J31:J32"/>
    <mergeCell ref="H25:H26"/>
    <mergeCell ref="J25:J26"/>
    <mergeCell ref="H27:H28"/>
    <mergeCell ref="J27:J28"/>
    <mergeCell ref="F23:F28"/>
    <mergeCell ref="F29:F36"/>
    <mergeCell ref="J33:J34"/>
    <mergeCell ref="H35:H36"/>
    <mergeCell ref="J35:J36"/>
    <mergeCell ref="J29:J30"/>
    <mergeCell ref="I23:I28"/>
    <mergeCell ref="I29:I36"/>
    <mergeCell ref="C37:C38"/>
    <mergeCell ref="D37:D38"/>
    <mergeCell ref="E37:E38"/>
    <mergeCell ref="G37:G38"/>
    <mergeCell ref="H37:H38"/>
    <mergeCell ref="I37:I38"/>
    <mergeCell ref="C29:C36"/>
    <mergeCell ref="D29:D36"/>
    <mergeCell ref="E29:E36"/>
    <mergeCell ref="G29:G36"/>
    <mergeCell ref="H29:H30"/>
    <mergeCell ref="H33:H34"/>
    <mergeCell ref="H31:H32"/>
    <mergeCell ref="F37:F38"/>
    <mergeCell ref="H39:H40"/>
    <mergeCell ref="J39:J40"/>
    <mergeCell ref="H41:H42"/>
    <mergeCell ref="J41:J42"/>
    <mergeCell ref="G45:G50"/>
    <mergeCell ref="H45:H50"/>
    <mergeCell ref="J45:J46"/>
    <mergeCell ref="J47:J48"/>
    <mergeCell ref="J49:J50"/>
    <mergeCell ref="I39:I44"/>
    <mergeCell ref="I45:I50"/>
    <mergeCell ref="D51:D58"/>
    <mergeCell ref="E51:E58"/>
    <mergeCell ref="G51:G52"/>
    <mergeCell ref="H51:H52"/>
    <mergeCell ref="H75:H76"/>
    <mergeCell ref="F73:F78"/>
    <mergeCell ref="J51:J52"/>
    <mergeCell ref="G55:G56"/>
    <mergeCell ref="H55:H56"/>
    <mergeCell ref="J55:J56"/>
    <mergeCell ref="I51:I58"/>
    <mergeCell ref="I59:I64"/>
    <mergeCell ref="I65:I72"/>
    <mergeCell ref="I73:I78"/>
    <mergeCell ref="C39:C64"/>
    <mergeCell ref="D39:D44"/>
    <mergeCell ref="E39:E44"/>
    <mergeCell ref="G39:G44"/>
    <mergeCell ref="H67:H68"/>
    <mergeCell ref="D45:D50"/>
    <mergeCell ref="E45:E50"/>
    <mergeCell ref="F39:F44"/>
    <mergeCell ref="F45:F50"/>
    <mergeCell ref="F51:F58"/>
    <mergeCell ref="F59:F64"/>
    <mergeCell ref="F65:F72"/>
    <mergeCell ref="C65:C78"/>
    <mergeCell ref="D65:D72"/>
    <mergeCell ref="E65:E72"/>
    <mergeCell ref="G65:G66"/>
    <mergeCell ref="H65:H66"/>
    <mergeCell ref="G67:G68"/>
    <mergeCell ref="D59:D64"/>
    <mergeCell ref="E59:E64"/>
    <mergeCell ref="G59:G60"/>
    <mergeCell ref="H59:H60"/>
    <mergeCell ref="G61:G62"/>
    <mergeCell ref="H61:H62"/>
    <mergeCell ref="AA13:AA90"/>
    <mergeCell ref="J71:J72"/>
    <mergeCell ref="C79:C90"/>
    <mergeCell ref="D79:D82"/>
    <mergeCell ref="E79:E82"/>
    <mergeCell ref="G79:G82"/>
    <mergeCell ref="H79:H80"/>
    <mergeCell ref="D73:D78"/>
    <mergeCell ref="E73:E78"/>
    <mergeCell ref="D83:D90"/>
    <mergeCell ref="E83:E90"/>
    <mergeCell ref="G83:G84"/>
    <mergeCell ref="G77:G78"/>
    <mergeCell ref="H77:H78"/>
    <mergeCell ref="H81:H82"/>
    <mergeCell ref="G73:G74"/>
    <mergeCell ref="H73:H74"/>
    <mergeCell ref="G75:G76"/>
    <mergeCell ref="J73:J74"/>
    <mergeCell ref="J75:J76"/>
    <mergeCell ref="F79:F82"/>
    <mergeCell ref="F83:F90"/>
    <mergeCell ref="G85:G86"/>
    <mergeCell ref="H85:H86"/>
    <mergeCell ref="E1:AB1"/>
    <mergeCell ref="AA3:AA12"/>
    <mergeCell ref="Z3:Z12"/>
    <mergeCell ref="AB3:AB90"/>
    <mergeCell ref="G89:G90"/>
    <mergeCell ref="H89:H90"/>
    <mergeCell ref="H83:H84"/>
    <mergeCell ref="J83:J84"/>
    <mergeCell ref="G87:G88"/>
    <mergeCell ref="H87:H88"/>
    <mergeCell ref="J87:J88"/>
    <mergeCell ref="J77:J78"/>
    <mergeCell ref="J89:J90"/>
    <mergeCell ref="J59:J60"/>
    <mergeCell ref="G63:G64"/>
    <mergeCell ref="H63:H64"/>
    <mergeCell ref="J63:J64"/>
    <mergeCell ref="J37:J38"/>
    <mergeCell ref="H43:H44"/>
    <mergeCell ref="J43:J44"/>
    <mergeCell ref="J79:J80"/>
    <mergeCell ref="G71:G72"/>
    <mergeCell ref="H71:H72"/>
    <mergeCell ref="Z13:Z90"/>
    <mergeCell ref="J81:J82"/>
    <mergeCell ref="J57:J58"/>
    <mergeCell ref="J85:J86"/>
    <mergeCell ref="G69:G70"/>
    <mergeCell ref="H69:H70"/>
    <mergeCell ref="H53:H54"/>
    <mergeCell ref="J53:J54"/>
    <mergeCell ref="G57:G58"/>
    <mergeCell ref="H57:H58"/>
    <mergeCell ref="J67:J68"/>
    <mergeCell ref="J69:J70"/>
    <mergeCell ref="J65:J66"/>
    <mergeCell ref="J61:J62"/>
    <mergeCell ref="G53:G54"/>
    <mergeCell ref="I79:I82"/>
    <mergeCell ref="I83:I90"/>
    <mergeCell ref="V83:V90"/>
    <mergeCell ref="W83:W90"/>
    <mergeCell ref="X83:X90"/>
    <mergeCell ref="Y83:Y90"/>
    <mergeCell ref="V65:V72"/>
    <mergeCell ref="W65:W72"/>
    <mergeCell ref="X65:X72"/>
    <mergeCell ref="Y65:Y72"/>
    <mergeCell ref="V29:V36"/>
    <mergeCell ref="W29:W36"/>
    <mergeCell ref="X29:X36"/>
    <mergeCell ref="Y29:Y36"/>
    <mergeCell ref="V37:V38"/>
    <mergeCell ref="W37:W38"/>
    <mergeCell ref="X37:X38"/>
    <mergeCell ref="Y37:Y38"/>
    <mergeCell ref="V39:V44"/>
    <mergeCell ref="W39:W44"/>
    <mergeCell ref="X39:X44"/>
    <mergeCell ref="Y39:Y44"/>
    <mergeCell ref="Y79:Y82"/>
    <mergeCell ref="V45:V50"/>
    <mergeCell ref="W45:W50"/>
    <mergeCell ref="X45:X50"/>
    <mergeCell ref="Y45:Y50"/>
    <mergeCell ref="V51:V58"/>
    <mergeCell ref="W51:W58"/>
    <mergeCell ref="X51:X58"/>
    <mergeCell ref="Y51:Y58"/>
    <mergeCell ref="V59:V64"/>
    <mergeCell ref="W59:W64"/>
    <mergeCell ref="X59:X64"/>
    <mergeCell ref="Y59:Y64"/>
    <mergeCell ref="Q95:U95"/>
    <mergeCell ref="V3:V12"/>
    <mergeCell ref="W3:W12"/>
    <mergeCell ref="X3:X12"/>
    <mergeCell ref="Y3:Y12"/>
    <mergeCell ref="V13:V18"/>
    <mergeCell ref="W13:W18"/>
    <mergeCell ref="X13:X18"/>
    <mergeCell ref="Y13:Y18"/>
    <mergeCell ref="V19:V22"/>
    <mergeCell ref="W19:W22"/>
    <mergeCell ref="X19:X22"/>
    <mergeCell ref="Y19:Y22"/>
    <mergeCell ref="V23:V28"/>
    <mergeCell ref="W23:W28"/>
    <mergeCell ref="X23:X28"/>
    <mergeCell ref="Y23:Y28"/>
    <mergeCell ref="V73:V78"/>
    <mergeCell ref="W73:W78"/>
    <mergeCell ref="X73:X78"/>
    <mergeCell ref="Y73:Y78"/>
    <mergeCell ref="V79:V82"/>
    <mergeCell ref="W79:W82"/>
    <mergeCell ref="X79:X82"/>
  </mergeCells>
  <conditionalFormatting sqref="Q97:T97">
    <cfRule type="iconSet" priority="1">
      <iconSet iconSet="3Symbols">
        <cfvo type="percent" val="0"/>
        <cfvo type="percent" val="33"/>
        <cfvo type="percent" val="67"/>
      </iconSet>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igencia xmlns="a1b4feb0-f3d9-49cd-8f2c-466498463f02">2024</Vigencia>
    <Vigencia_x0020_plan_x0020_de_x0020_accion_x0020_inicial xmlns="a1b4feb0-f3d9-49cd-8f2c-466498463f02">2020</Vigencia_x0020_plan_x0020_de_x0020_accion_x0020_inicial>
    <Filtro xmlns="a1b4feb0-f3d9-49cd-8f2c-466498463f02">PLAN DE ACCIÓN</Filtro>
    <Formato xmlns="a1b4feb0-f3d9-49cd-8f2c-466498463f02">/Style%20Library/Images/xls.svg</Format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113373C3F117F4193DEA7F6B1A5491C" ma:contentTypeVersion="4" ma:contentTypeDescription="Crear nuevo documento." ma:contentTypeScope="" ma:versionID="1da49d80850443cf68db0b2314f25642">
  <xsd:schema xmlns:xsd="http://www.w3.org/2001/XMLSchema" xmlns:xs="http://www.w3.org/2001/XMLSchema" xmlns:p="http://schemas.microsoft.com/office/2006/metadata/properties" xmlns:ns2="a1b4feb0-f3d9-49cd-8f2c-466498463f02" targetNamespace="http://schemas.microsoft.com/office/2006/metadata/properties" ma:root="true" ma:fieldsID="bb3b44eafd39b01b7e952328a3893a2f" ns2:_="">
    <xsd:import namespace="a1b4feb0-f3d9-49cd-8f2c-466498463f02"/>
    <xsd:element name="properties">
      <xsd:complexType>
        <xsd:sequence>
          <xsd:element name="documentManagement">
            <xsd:complexType>
              <xsd:all>
                <xsd:element ref="ns2:Formato" minOccurs="0"/>
                <xsd:element ref="ns2:Filtro" minOccurs="0"/>
                <xsd:element ref="ns2:Vigencia" minOccurs="0"/>
                <xsd:element ref="ns2:Vigencia_x0020_plan_x0020_de_x0020_accion_x0020_inici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b4feb0-f3d9-49cd-8f2c-466498463f02" elementFormDefault="qualified">
    <xsd:import namespace="http://schemas.microsoft.com/office/2006/documentManagement/types"/>
    <xsd:import namespace="http://schemas.microsoft.com/office/infopath/2007/PartnerControls"/>
    <xsd:element name="Formato" ma:index="8" nillable="true" ma:displayName="Formato"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9" nillable="true" ma:displayName="Filtro" ma:internalName="Filtro">
      <xsd:simpleType>
        <xsd:restriction base="dms:Text">
          <xsd:maxLength value="255"/>
        </xsd:restriction>
      </xsd:simpleType>
    </xsd:element>
    <xsd:element name="Vigencia" ma:index="10" nillable="true" ma:displayName="Vigencia" ma:internalName="Vigencia">
      <xsd:simpleType>
        <xsd:restriction base="dms:Text">
          <xsd:maxLength value="255"/>
        </xsd:restriction>
      </xsd:simpleType>
    </xsd:element>
    <xsd:element name="Vigencia_x0020_plan_x0020_de_x0020_accion_x0020_inicial" ma:index="11" nillable="true" ma:displayName="Vigencia plan de accion inicial" ma:default="2020" ma:format="Dropdown" ma:internalName="Vigencia_x0020_plan_x0020_de_x0020_accion_x0020_inicial">
      <xsd:simpleType>
        <xsd:restriction base="dms:Choice">
          <xsd:enumeration value="2020"/>
          <xsd:enumeration value="2019"/>
          <xsd:enumeration value="2018"/>
          <xsd:enumeration value="2017"/>
          <xsd:enumeration value="2016"/>
          <xsd:enumeration value="2015"/>
          <xsd:enumeration value="201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7979F5-B046-4026-B7A7-91B653C0B103}">
  <ds:schemaRefs>
    <ds:schemaRef ds:uri="http://schemas.microsoft.com/office/2006/metadata/properties"/>
    <ds:schemaRef ds:uri="http://schemas.microsoft.com/office/infopath/2007/PartnerControls"/>
    <ds:schemaRef ds:uri="77b8a327-37ca-42ac-ad81-5c6be4b24b4a"/>
    <ds:schemaRef ds:uri="70400e9b-791c-404f-bc85-63ebd8cab881"/>
  </ds:schemaRefs>
</ds:datastoreItem>
</file>

<file path=customXml/itemProps2.xml><?xml version="1.0" encoding="utf-8"?>
<ds:datastoreItem xmlns:ds="http://schemas.openxmlformats.org/officeDocument/2006/customXml" ds:itemID="{ACE7B4B2-5D4B-4597-A1C0-842A118BA1E5}">
  <ds:schemaRefs>
    <ds:schemaRef ds:uri="http://schemas.microsoft.com/sharepoint/v3/contenttype/forms"/>
  </ds:schemaRefs>
</ds:datastoreItem>
</file>

<file path=customXml/itemProps3.xml><?xml version="1.0" encoding="utf-8"?>
<ds:datastoreItem xmlns:ds="http://schemas.openxmlformats.org/officeDocument/2006/customXml" ds:itemID="{C98432C9-B8AA-410A-AF89-DAB8AE2DBA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11</vt:i4>
      </vt:variant>
    </vt:vector>
  </HeadingPairs>
  <TitlesOfParts>
    <vt:vector size="21" baseType="lpstr">
      <vt:lpstr>PORTADA</vt:lpstr>
      <vt:lpstr>1. INSTITUCIONALIDAD 2024</vt:lpstr>
      <vt:lpstr>2. CONECTIVIDAD 2024</vt:lpstr>
      <vt:lpstr>3. COMPETITIVIDAD 2024</vt:lpstr>
      <vt:lpstr>4. INFRAESTRUCTURA P TRANSFORMA</vt:lpstr>
      <vt:lpstr>5. SOSTENIBIL AMBIENTAL2024</vt:lpstr>
      <vt:lpstr>6. INDUSTRIA CAD SUM. 2024</vt:lpstr>
      <vt:lpstr>7. SEG OPERAC Y AV CI 2024 </vt:lpstr>
      <vt:lpstr> 8.DESARR TALEN HUMAN0 2024</vt:lpstr>
      <vt:lpstr>9. CONSOLIDACION TRANSFORM 2024</vt:lpstr>
      <vt:lpstr>'1. INSTITUCIONALIDAD 2024'!Área_de_impresión</vt:lpstr>
      <vt:lpstr>'2. CONECTIVIDAD 2024'!Área_de_impresión</vt:lpstr>
      <vt:lpstr>'3. COMPETITIVIDAD 2024'!Área_de_impresión</vt:lpstr>
      <vt:lpstr>'6. INDUSTRIA CAD SUM. 2024'!Área_de_impresión</vt:lpstr>
      <vt:lpstr>'7. SEG OPERAC Y AV CI 2024 '!Área_de_impresión</vt:lpstr>
      <vt:lpstr>'9. CONSOLIDACION TRANSFORM 2024'!Área_de_impresión</vt:lpstr>
      <vt:lpstr>PORTADA!Área_de_impresión</vt:lpstr>
      <vt:lpstr>'1. INSTITUCIONALIDAD 2024'!Títulos_a_imprimir</vt:lpstr>
      <vt:lpstr>'3. COMPETITIVIDAD 2024'!Títulos_a_imprimir</vt:lpstr>
      <vt:lpstr>'5. SOSTENIBIL AMBIENTAL2024'!Títulos_a_imprimir</vt:lpstr>
      <vt:lpstr>'7. SEG OPERAC Y AV CI 2024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31-01-2024 MATRIZ PLAN ACCION 2024 AEROCIVIL</dc:title>
  <dc:subject/>
  <dc:creator>OFICINA ASESORA DE PLANEACIÓN</dc:creator>
  <cp:keywords>UAE AERONAUTICA CIVIL</cp:keywords>
  <dc:description/>
  <cp:lastModifiedBy>Claudia Mireya Ayala Cardenas</cp:lastModifiedBy>
  <cp:revision/>
  <dcterms:created xsi:type="dcterms:W3CDTF">2022-05-05T00:57:25Z</dcterms:created>
  <dcterms:modified xsi:type="dcterms:W3CDTF">2024-02-01T13:04:54Z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0x0101001113373C3F117F4193DEA7F6B1A5491C</vt:lpwstr>
  </property>
  <property fmtid="{D5CDD505-2E9C-101B-9397-08002B2CF9AE}" pid="3" name="MediaServiceImageTags">
    <vt:lpwstr/>
  </property>
</Properties>
</file>